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-Отдел мониторинга и актуализации РП (21.08.15)\7. Краткосрочные планы\Региональные\2017-2019\Разбивка по МО для сайта в раздел капитальный ремонт 2019\"/>
    </mc:Choice>
  </mc:AlternateContent>
  <bookViews>
    <workbookView xWindow="0" yWindow="0" windowWidth="28800" windowHeight="12285"/>
  </bookViews>
  <sheets>
    <sheet name="изменение" sheetId="1" r:id="rId1"/>
  </sheets>
  <definedNames>
    <definedName name="_xlnm._FilterDatabase" localSheetId="0" hidden="1">изменение!$A$12:$AM$127</definedName>
    <definedName name="_xlnm.Print_Titles" localSheetId="0">изменение!$11:$11</definedName>
    <definedName name="_xlnm.Print_Area" localSheetId="0">изменение!$A$1:$Q$127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P29" i="1" l="1"/>
  <c r="O29" i="1"/>
  <c r="N29" i="1"/>
  <c r="L29" i="1"/>
  <c r="P23" i="1"/>
  <c r="O23" i="1"/>
  <c r="N23" i="1"/>
  <c r="L23" i="1"/>
  <c r="L16" i="1"/>
  <c r="N16" i="1"/>
  <c r="P14" i="1"/>
  <c r="O14" i="1"/>
  <c r="N14" i="1"/>
  <c r="L14" i="1"/>
  <c r="L19" i="1" l="1"/>
  <c r="L40" i="1"/>
  <c r="L31" i="1"/>
  <c r="L69" i="1"/>
  <c r="L88" i="1"/>
  <c r="L116" i="1" l="1"/>
  <c r="M117" i="1"/>
  <c r="M118" i="1"/>
  <c r="L101" i="1"/>
  <c r="M102" i="1"/>
  <c r="M103" i="1"/>
  <c r="M100" i="1"/>
  <c r="M101" i="1" l="1"/>
  <c r="M116" i="1"/>
  <c r="L125" i="1" l="1"/>
  <c r="L122" i="1"/>
  <c r="L119" i="1"/>
  <c r="L113" i="1"/>
  <c r="L110" i="1"/>
  <c r="L107" i="1"/>
  <c r="L104" i="1"/>
  <c r="L98" i="1"/>
  <c r="L94" i="1"/>
  <c r="L84" i="1"/>
  <c r="L81" i="1"/>
  <c r="L78" i="1"/>
  <c r="L75" i="1"/>
  <c r="L72" i="1"/>
  <c r="L66" i="1"/>
  <c r="L63" i="1"/>
  <c r="L61" i="1"/>
  <c r="L58" i="1"/>
  <c r="L55" i="1"/>
  <c r="L52" i="1"/>
  <c r="L49" i="1"/>
  <c r="L44" i="1"/>
  <c r="L37" i="1"/>
  <c r="L34" i="1"/>
  <c r="L25" i="1"/>
  <c r="M41" i="1"/>
  <c r="P19" i="1"/>
  <c r="O19" i="1"/>
  <c r="N19" i="1"/>
  <c r="M99" i="1"/>
  <c r="M98" i="1" s="1"/>
  <c r="O127" i="1"/>
  <c r="P127" i="1" s="1"/>
  <c r="O124" i="1"/>
  <c r="P124" i="1" s="1"/>
  <c r="O121" i="1"/>
  <c r="P121" i="1" s="1"/>
  <c r="O115" i="1"/>
  <c r="P115" i="1" s="1"/>
  <c r="O112" i="1"/>
  <c r="P112" i="1" s="1"/>
  <c r="O109" i="1"/>
  <c r="P109" i="1" s="1"/>
  <c r="O106" i="1"/>
  <c r="P106" i="1" s="1"/>
  <c r="O48" i="1"/>
  <c r="P48" i="1" s="1"/>
  <c r="O18" i="1"/>
  <c r="L12" i="1" l="1"/>
  <c r="P18" i="1"/>
  <c r="P16" i="1" s="1"/>
  <c r="O16" i="1"/>
  <c r="O98" i="1"/>
  <c r="Q99" i="1"/>
  <c r="M17" i="1" l="1"/>
  <c r="M16" i="1" s="1"/>
  <c r="Q17" i="1" l="1"/>
  <c r="Q18" i="1" l="1"/>
  <c r="M28" i="1" l="1"/>
  <c r="M22" i="1"/>
  <c r="M30" i="1"/>
  <c r="M29" i="1" s="1"/>
  <c r="M27" i="1"/>
  <c r="Q27" i="1" s="1"/>
  <c r="M26" i="1"/>
  <c r="M24" i="1"/>
  <c r="M23" i="1" s="1"/>
  <c r="Q23" i="1" s="1"/>
  <c r="M21" i="1"/>
  <c r="M20" i="1"/>
  <c r="M15" i="1"/>
  <c r="M14" i="1" s="1"/>
  <c r="M19" i="1" l="1"/>
  <c r="M25" i="1"/>
  <c r="Q41" i="1"/>
  <c r="M97" i="1" l="1"/>
  <c r="M96" i="1"/>
  <c r="M95" i="1"/>
  <c r="M93" i="1"/>
  <c r="M92" i="1"/>
  <c r="M91" i="1"/>
  <c r="M90" i="1"/>
  <c r="M89" i="1"/>
  <c r="M87" i="1"/>
  <c r="M86" i="1"/>
  <c r="M85" i="1"/>
  <c r="M83" i="1"/>
  <c r="M82" i="1"/>
  <c r="M80" i="1"/>
  <c r="M79" i="1"/>
  <c r="M77" i="1"/>
  <c r="M76" i="1"/>
  <c r="M74" i="1"/>
  <c r="M73" i="1"/>
  <c r="M71" i="1"/>
  <c r="M70" i="1"/>
  <c r="M68" i="1"/>
  <c r="M67" i="1"/>
  <c r="M65" i="1"/>
  <c r="M64" i="1"/>
  <c r="M62" i="1"/>
  <c r="M60" i="1"/>
  <c r="M59" i="1"/>
  <c r="M57" i="1"/>
  <c r="M56" i="1"/>
  <c r="M54" i="1"/>
  <c r="M53" i="1"/>
  <c r="M51" i="1"/>
  <c r="M50" i="1"/>
  <c r="M47" i="1"/>
  <c r="M46" i="1"/>
  <c r="M45" i="1"/>
  <c r="M43" i="1"/>
  <c r="M42" i="1"/>
  <c r="M39" i="1"/>
  <c r="M38" i="1"/>
  <c r="M36" i="1"/>
  <c r="M35" i="1"/>
  <c r="M33" i="1"/>
  <c r="M32" i="1"/>
  <c r="M49" i="1" l="1"/>
  <c r="M40" i="1"/>
  <c r="M66" i="1"/>
  <c r="M37" i="1"/>
  <c r="M72" i="1"/>
  <c r="M55" i="1"/>
  <c r="M63" i="1"/>
  <c r="M75" i="1"/>
  <c r="M94" i="1"/>
  <c r="M84" i="1"/>
  <c r="M52" i="1"/>
  <c r="M31" i="1"/>
  <c r="M44" i="1"/>
  <c r="M78" i="1"/>
  <c r="Q62" i="1"/>
  <c r="M61" i="1"/>
  <c r="M58" i="1"/>
  <c r="M34" i="1"/>
  <c r="M69" i="1"/>
  <c r="M81" i="1"/>
  <c r="M88" i="1"/>
  <c r="N25" i="1" l="1"/>
  <c r="O25" i="1"/>
  <c r="P25" i="1"/>
  <c r="N44" i="1" l="1"/>
  <c r="O44" i="1"/>
  <c r="Q47" i="1"/>
  <c r="N61" i="1" l="1"/>
  <c r="O61" i="1"/>
  <c r="P61" i="1"/>
  <c r="Q30" i="1"/>
  <c r="Q24" i="1"/>
  <c r="Q21" i="1"/>
  <c r="Q15" i="1"/>
  <c r="Q61" i="1" l="1"/>
  <c r="Q48" i="1"/>
  <c r="P44" i="1"/>
  <c r="Q44" i="1" s="1"/>
  <c r="Q16" i="1"/>
  <c r="N34" i="1" l="1"/>
  <c r="O34" i="1"/>
  <c r="P34" i="1"/>
  <c r="N94" i="1" l="1"/>
  <c r="O94" i="1"/>
  <c r="P94" i="1"/>
  <c r="N88" i="1"/>
  <c r="O88" i="1"/>
  <c r="P88" i="1"/>
  <c r="N84" i="1"/>
  <c r="O84" i="1"/>
  <c r="P84" i="1"/>
  <c r="N81" i="1"/>
  <c r="O81" i="1"/>
  <c r="P81" i="1"/>
  <c r="N78" i="1"/>
  <c r="O78" i="1"/>
  <c r="P78" i="1"/>
  <c r="N75" i="1"/>
  <c r="O75" i="1"/>
  <c r="P75" i="1"/>
  <c r="N72" i="1"/>
  <c r="O72" i="1"/>
  <c r="P72" i="1"/>
  <c r="N69" i="1"/>
  <c r="O69" i="1"/>
  <c r="P69" i="1"/>
  <c r="N66" i="1"/>
  <c r="O66" i="1"/>
  <c r="P66" i="1"/>
  <c r="N63" i="1"/>
  <c r="O63" i="1"/>
  <c r="P63" i="1"/>
  <c r="N58" i="1"/>
  <c r="O58" i="1"/>
  <c r="P58" i="1"/>
  <c r="N55" i="1"/>
  <c r="O55" i="1"/>
  <c r="P55" i="1"/>
  <c r="N52" i="1"/>
  <c r="O52" i="1"/>
  <c r="P52" i="1"/>
  <c r="N49" i="1"/>
  <c r="O49" i="1"/>
  <c r="P49" i="1"/>
  <c r="N40" i="1"/>
  <c r="O40" i="1"/>
  <c r="P40" i="1"/>
  <c r="N37" i="1"/>
  <c r="O37" i="1"/>
  <c r="P37" i="1"/>
  <c r="N31" i="1"/>
  <c r="O31" i="1"/>
  <c r="P31" i="1"/>
  <c r="O101" i="1"/>
  <c r="P98" i="1"/>
  <c r="M125" i="1"/>
  <c r="N125" i="1"/>
  <c r="M122" i="1"/>
  <c r="N122" i="1"/>
  <c r="M119" i="1"/>
  <c r="N119" i="1"/>
  <c r="N116" i="1"/>
  <c r="M113" i="1"/>
  <c r="N113" i="1"/>
  <c r="M110" i="1"/>
  <c r="N110" i="1"/>
  <c r="M107" i="1"/>
  <c r="N107" i="1"/>
  <c r="M104" i="1"/>
  <c r="N104" i="1"/>
  <c r="N101" i="1"/>
  <c r="N98" i="1"/>
  <c r="Q102" i="1"/>
  <c r="Q105" i="1"/>
  <c r="Q108" i="1"/>
  <c r="Q111" i="1"/>
  <c r="Q114" i="1"/>
  <c r="Q117" i="1"/>
  <c r="Q120" i="1"/>
  <c r="Q123" i="1"/>
  <c r="Q126" i="1"/>
  <c r="N12" i="1" l="1"/>
  <c r="M12" i="1"/>
  <c r="Q98" i="1"/>
  <c r="Q40" i="1"/>
  <c r="O119" i="1"/>
  <c r="O125" i="1"/>
  <c r="O107" i="1"/>
  <c r="O122" i="1"/>
  <c r="O104" i="1"/>
  <c r="O110" i="1"/>
  <c r="P125" i="1"/>
  <c r="Q127" i="1"/>
  <c r="Q124" i="1"/>
  <c r="P122" i="1"/>
  <c r="P119" i="1"/>
  <c r="Q121" i="1"/>
  <c r="P116" i="1"/>
  <c r="Q118" i="1"/>
  <c r="O116" i="1"/>
  <c r="P113" i="1"/>
  <c r="Q115" i="1"/>
  <c r="O113" i="1"/>
  <c r="P110" i="1"/>
  <c r="Q112" i="1"/>
  <c r="P107" i="1"/>
  <c r="Q109" i="1"/>
  <c r="Q106" i="1"/>
  <c r="P104" i="1"/>
  <c r="Q100" i="1"/>
  <c r="O12" i="1" l="1"/>
  <c r="Q116" i="1"/>
  <c r="Q119" i="1"/>
  <c r="Q113" i="1"/>
  <c r="Q122" i="1"/>
  <c r="Q125" i="1"/>
  <c r="Q104" i="1"/>
  <c r="Q107" i="1"/>
  <c r="Q110" i="1"/>
  <c r="P101" i="1"/>
  <c r="P12" i="1" s="1"/>
  <c r="Q103" i="1"/>
  <c r="Q12" i="1" l="1"/>
  <c r="Q101" i="1"/>
  <c r="Q97" i="1" l="1"/>
  <c r="Q96" i="1"/>
  <c r="Q95" i="1"/>
  <c r="Q94" i="1"/>
  <c r="Q93" i="1"/>
  <c r="Q92" i="1"/>
  <c r="Q91" i="1"/>
  <c r="Q90" i="1"/>
  <c r="Q89" i="1"/>
  <c r="Q88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0" i="1"/>
  <c r="Q59" i="1"/>
  <c r="Q58" i="1"/>
  <c r="Q57" i="1"/>
  <c r="Q56" i="1"/>
  <c r="Q55" i="1"/>
  <c r="Q54" i="1"/>
  <c r="Q53" i="1"/>
  <c r="Q52" i="1"/>
  <c r="Q51" i="1"/>
  <c r="Q50" i="1"/>
  <c r="Q49" i="1"/>
  <c r="Q46" i="1"/>
  <c r="Q45" i="1"/>
  <c r="Q43" i="1"/>
  <c r="Q42" i="1"/>
  <c r="Q39" i="1"/>
  <c r="Q38" i="1"/>
  <c r="Q37" i="1"/>
  <c r="Q36" i="1"/>
  <c r="Q35" i="1"/>
  <c r="Q34" i="1"/>
  <c r="Q33" i="1"/>
  <c r="Q32" i="1"/>
  <c r="Q31" i="1"/>
  <c r="Q29" i="1"/>
  <c r="Q28" i="1"/>
  <c r="Q26" i="1"/>
  <c r="Q25" i="1"/>
  <c r="Q22" i="1"/>
  <c r="Q20" i="1"/>
  <c r="Q19" i="1"/>
  <c r="Q14" i="1"/>
  <c r="Q13" i="1"/>
  <c r="Q87" i="1" l="1"/>
</calcChain>
</file>

<file path=xl/sharedStrings.xml><?xml version="1.0" encoding="utf-8"?>
<sst xmlns="http://schemas.openxmlformats.org/spreadsheetml/2006/main" count="444" uniqueCount="72">
  <si>
    <t>05</t>
  </si>
  <si>
    <t>Х</t>
  </si>
  <si>
    <t>ул. Мира</t>
  </si>
  <si>
    <t>03</t>
  </si>
  <si>
    <t>08</t>
  </si>
  <si>
    <t>01</t>
  </si>
  <si>
    <t>04</t>
  </si>
  <si>
    <t>Надымский район</t>
  </si>
  <si>
    <t>20</t>
  </si>
  <si>
    <t>ул. Геологоразведчиков</t>
  </si>
  <si>
    <t>пр. Ленинградский</t>
  </si>
  <si>
    <t>06</t>
  </si>
  <si>
    <t xml:space="preserve">ул. Ленина 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</si>
  <si>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</si>
  <si>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</si>
  <si>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</si>
  <si>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</si>
  <si>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</si>
  <si>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</si>
  <si>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</si>
  <si>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</si>
  <si>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</si>
  <si>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</si>
  <si>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</si>
  <si>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</si>
  <si>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</si>
  <si>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ул. Ямальская</t>
  </si>
  <si>
    <t>ул. Кедровая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</si>
  <si>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</si>
  <si>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</si>
  <si>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Количество зарегистрированных жителей (чел.)</t>
  </si>
  <si>
    <t>многоквартирный дом (№, корп.)</t>
  </si>
  <si>
    <t>г. Надым</t>
  </si>
  <si>
    <t xml:space="preserve">ул. Зверева </t>
  </si>
  <si>
    <t>ул. Комсомольская</t>
  </si>
  <si>
    <t>пос. Лесной</t>
  </si>
  <si>
    <t>ул. Полярная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</si>
  <si>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</si>
  <si>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</si>
  <si>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ремонт фасада</t>
  </si>
  <si>
    <t>ремонт внутридомовых инженерных систем водоснабжения</t>
  </si>
  <si>
    <t>ремонт внутридомовых инженерных систем электроснабжения</t>
  </si>
  <si>
    <t>услуги по строительному контролю</t>
  </si>
  <si>
    <t>ремонт крыши</t>
  </si>
  <si>
    <t>ремонт внутридомовых инженерных систем водоотведения</t>
  </si>
  <si>
    <t>ремонт внутридомовых инженерных систем теплоснабжения</t>
  </si>
  <si>
    <t>10Г</t>
  </si>
  <si>
    <t>10Д</t>
  </si>
  <si>
    <t>10Е</t>
  </si>
  <si>
    <t>10Ж</t>
  </si>
  <si>
    <t>ул. Пионерская</t>
  </si>
  <si>
    <t>Код ОКТМО муниципаль-ного образования (№)</t>
  </si>
  <si>
    <t>Итого: муниципальное образование Надымский район 2019 год</t>
  </si>
  <si>
    <t>29/1</t>
  </si>
  <si>
    <t>20/1</t>
  </si>
  <si>
    <t>10/13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</si>
  <si>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</si>
  <si>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</si>
  <si>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</si>
  <si>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3/1</t>
  </si>
  <si>
    <t xml:space="preserve">ул. Набережная им. Оруджева С.А. </t>
  </si>
  <si>
    <t>пос. Приозерный</t>
  </si>
  <si>
    <t>ул. ФК-2</t>
  </si>
  <si>
    <t>пгт Пангоды</t>
  </si>
  <si>
    <t>Общая площадь многоквартир-ного дома                      (кв. м)</t>
  </si>
  <si>
    <t xml:space="preserve">проведение проверки на достоверность определения сметной стоимости капитального ремонта
</t>
  </si>
  <si>
    <t xml:space="preserve">ремонт, замена, модернизация лифтов, ремонт лифтовых шахт, машинных и блочных помещений
</t>
  </si>
  <si>
    <t>микрорайон, проспект, улица, переулок, проезд (мкр., пр., ул., пер., проезд)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</si>
  <si>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
(далее - автономный округ)</t>
  </si>
  <si>
    <t>конст-руктив (капи-тальное испол-нение) (далее - КИ)</t>
  </si>
  <si>
    <t>город, поселок городского типа, поселок, село, деревня, населенный пункт 
(г., пгт, пос., с., д., н/п)</t>
  </si>
  <si>
    <t>расположенных на территории Ямало-Ненецкого автономного округа,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</si>
</sst>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</cellStyleXfs>
  <cellXfs count="10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2" fontId="5" fillId="2" borderId="0" xfId="0" applyNumberFormat="1" applyFont="1" applyFill="1" applyBorder="1"/>
    <xf numFmtId="0" fontId="0" fillId="2" borderId="0" xfId="0" applyFill="1"/>
    <xf numFmtId="0" fontId="4" fillId="2" borderId="0" xfId="0" applyFont="1" applyFill="1" applyBorder="1"/>
    <xf numFmtId="0" fontId="4" fillId="2" borderId="0" xfId="0" applyFont="1" applyFill="1"/>
    <xf numFmtId="4" fontId="6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2" fontId="5" fillId="2" borderId="0" xfId="0" applyNumberFormat="1" applyFont="1" applyFill="1" applyAlignment="1">
      <alignment vertical="top"/>
    </xf>
    <xf numFmtId="0" fontId="0" fillId="2" borderId="0" xfId="0" applyFont="1" applyFill="1" applyBorder="1"/>
    <xf numFmtId="0" fontId="0" fillId="2" borderId="0" xfId="0" applyFont="1" applyFill="1"/>
    <xf numFmtId="164" fontId="0" fillId="2" borderId="0" xfId="0" applyNumberFormat="1" applyFont="1" applyFill="1" applyBorder="1"/>
    <xf numFmtId="0" fontId="7" fillId="2" borderId="0" xfId="0" applyFont="1" applyFill="1" applyBorder="1"/>
    <xf numFmtId="4" fontId="3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top"/>
    </xf>
    <xf numFmtId="0" fontId="7" fillId="2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4" fontId="9" fillId="0" borderId="0" xfId="0" applyNumberFormat="1" applyFont="1" applyFill="1" applyAlignment="1">
      <alignment vertical="top"/>
    </xf>
    <xf numFmtId="0" fontId="10" fillId="0" borderId="0" xfId="0" applyFont="1" applyFill="1"/>
    <xf numFmtId="4" fontId="9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" fontId="11" fillId="0" borderId="0" xfId="0" applyNumberFormat="1" applyFont="1" applyFill="1" applyAlignment="1">
      <alignment horizontal="center" vertical="top"/>
    </xf>
    <xf numFmtId="3" fontId="11" fillId="0" borderId="0" xfId="0" applyNumberFormat="1" applyFont="1" applyFill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4" fontId="10" fillId="0" borderId="1" xfId="1" applyNumberFormat="1" applyFont="1" applyFill="1" applyBorder="1" applyAlignment="1">
      <alignment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4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top" wrapText="1"/>
    </xf>
    <xf numFmtId="49" fontId="10" fillId="0" borderId="1" xfId="1" applyNumberFormat="1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top"/>
    </xf>
    <xf numFmtId="4" fontId="10" fillId="0" borderId="6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center" textRotation="90" wrapText="1"/>
    </xf>
    <xf numFmtId="4" fontId="10" fillId="0" borderId="5" xfId="0" applyNumberFormat="1" applyFont="1" applyFill="1" applyBorder="1" applyAlignment="1">
      <alignment horizontal="center" vertical="center" textRotation="90" wrapText="1"/>
    </xf>
    <xf numFmtId="4" fontId="10" fillId="0" borderId="7" xfId="0" applyNumberFormat="1" applyFont="1" applyFill="1" applyBorder="1" applyAlignment="1">
      <alignment horizontal="center" vertical="center" textRotation="90" wrapText="1"/>
    </xf>
    <xf numFmtId="4" fontId="10" fillId="0" borderId="6" xfId="0" applyNumberFormat="1" applyFont="1" applyFill="1" applyBorder="1" applyAlignment="1">
      <alignment horizontal="center" vertical="center" textRotation="90" wrapText="1"/>
    </xf>
    <xf numFmtId="3" fontId="12" fillId="0" borderId="1" xfId="0" applyNumberFormat="1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</cellXfs>
  <cellStyles count="6">
    <cellStyle name="Обычный" xfId="0" builtinId="0"/>
    <cellStyle name="Обычный 10" xfId="2"/>
    <cellStyle name="Обычный 2" xfId="5"/>
    <cellStyle name="Обычный 9" xfId="3"/>
    <cellStyle name="Обычный_СВОД 84-ОД (готовый свод) изм.копия для подписи" xfId="4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7"/>
  <sheetViews>
    <sheetView tabSelected="1" view="pageBreakPreview" zoomScale="76" zoomScaleNormal="76" zoomScaleSheetLayoutView="76" zoomScalePageLayoutView="60" workbookViewId="0">
      <selection activeCell="J129" sqref="J129"/>
    </sheetView>
  </sheetViews>
  <sheetFormatPr defaultColWidth="9.140625" defaultRowHeight="15" x14ac:dyDescent="0.25"/>
  <cols>
    <col min="1" max="1" width="4.5703125" style="27" customWidth="1"/>
    <col min="2" max="2" width="14.140625" style="27" customWidth="1"/>
    <col min="3" max="3" width="28.85546875" style="26" customWidth="1"/>
    <col min="4" max="4" width="22.28515625" style="26" customWidth="1"/>
    <col min="5" max="5" width="33" style="28" customWidth="1"/>
    <col min="6" max="6" width="19.42578125" style="31" customWidth="1"/>
    <col min="7" max="7" width="9.42578125" style="27" customWidth="1"/>
    <col min="8" max="8" width="16.42578125" style="47" customWidth="1"/>
    <col min="9" max="9" width="15.5703125" style="48" customWidth="1"/>
    <col min="10" max="10" width="50.5703125" style="28" customWidth="1"/>
    <col min="11" max="11" width="10" style="28" customWidth="1"/>
    <col min="12" max="12" width="19.5703125" style="29" customWidth="1"/>
    <col min="13" max="13" width="19.140625" style="29" customWidth="1"/>
    <col min="14" max="14" width="14.7109375" style="29" customWidth="1"/>
    <col min="15" max="15" width="18.140625" style="29" customWidth="1"/>
    <col min="16" max="16" width="21.5703125" style="29" customWidth="1"/>
    <col min="17" max="17" width="19.85546875" style="29" customWidth="1"/>
    <col min="18" max="18" width="20.28515625" style="3" customWidth="1"/>
    <col min="19" max="34" width="9.140625" style="3"/>
    <col min="35" max="35" width="17.42578125" style="3" customWidth="1"/>
    <col min="36" max="16384" width="9.140625" style="3"/>
  </cols>
  <sheetData>
    <row r="1" spans="1:38" s="1" customFormat="1" ht="11.25" customHeight="1" x14ac:dyDescent="0.25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38" s="1" customFormat="1" ht="12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38" s="1" customFormat="1" ht="22.5" customHeight="1" x14ac:dyDescent="0.25">
      <c r="A3" s="92" t="s">
        <v>20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38" s="1" customFormat="1" ht="27" customHeight="1" x14ac:dyDescent="0.25">
      <c r="A4" s="92" t="s">
        <v>71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38" ht="11.25" customHeight="1" x14ac:dyDescent="0.3">
      <c r="A5" s="33"/>
      <c r="B5" s="33"/>
      <c r="C5" s="34"/>
      <c r="D5" s="34"/>
      <c r="E5" s="34"/>
      <c r="F5" s="35"/>
      <c r="G5" s="33"/>
      <c r="H5" s="32"/>
      <c r="I5" s="36"/>
      <c r="J5" s="34"/>
      <c r="K5" s="34"/>
      <c r="L5" s="32"/>
      <c r="M5" s="32"/>
      <c r="N5" s="32"/>
      <c r="O5" s="32"/>
      <c r="P5" s="32"/>
      <c r="Q5" s="32"/>
    </row>
    <row r="6" spans="1:38" ht="62.25" customHeight="1" x14ac:dyDescent="0.25">
      <c r="A6" s="94" t="s">
        <v>23</v>
      </c>
      <c r="B6" s="94" t="s">
        <v>51</v>
      </c>
      <c r="C6" s="94" t="s">
        <v>29</v>
      </c>
      <c r="D6" s="96" t="s">
        <v>19</v>
      </c>
      <c r="E6" s="97"/>
      <c r="F6" s="97"/>
      <c r="G6" s="98"/>
      <c r="H6" s="95" t="s">
        <v>64</v>
      </c>
      <c r="I6" s="103" t="s">
        <v>30</v>
      </c>
      <c r="J6" s="94" t="s">
        <v>24</v>
      </c>
      <c r="K6" s="94"/>
      <c r="L6" s="95" t="s">
        <v>58</v>
      </c>
      <c r="M6" s="93" t="s">
        <v>68</v>
      </c>
      <c r="N6" s="93"/>
      <c r="O6" s="93"/>
      <c r="P6" s="93"/>
      <c r="Q6" s="93"/>
    </row>
    <row r="7" spans="1:38" ht="93.75" customHeight="1" x14ac:dyDescent="0.25">
      <c r="A7" s="94"/>
      <c r="B7" s="94"/>
      <c r="C7" s="94"/>
      <c r="D7" s="94" t="s">
        <v>70</v>
      </c>
      <c r="E7" s="94" t="s">
        <v>67</v>
      </c>
      <c r="F7" s="95" t="s">
        <v>31</v>
      </c>
      <c r="G7" s="94" t="s">
        <v>69</v>
      </c>
      <c r="H7" s="95"/>
      <c r="I7" s="103"/>
      <c r="J7" s="94"/>
      <c r="K7" s="94"/>
      <c r="L7" s="95"/>
      <c r="M7" s="99" t="s">
        <v>18</v>
      </c>
      <c r="N7" s="100" t="s">
        <v>22</v>
      </c>
      <c r="O7" s="99" t="s">
        <v>17</v>
      </c>
      <c r="P7" s="99" t="s">
        <v>16</v>
      </c>
      <c r="Q7" s="99" t="s">
        <v>13</v>
      </c>
    </row>
    <row r="8" spans="1:38" ht="70.5" customHeight="1" x14ac:dyDescent="0.25">
      <c r="A8" s="94"/>
      <c r="B8" s="94"/>
      <c r="C8" s="94"/>
      <c r="D8" s="94"/>
      <c r="E8" s="94"/>
      <c r="F8" s="95"/>
      <c r="G8" s="94"/>
      <c r="H8" s="95"/>
      <c r="I8" s="103"/>
      <c r="J8" s="94"/>
      <c r="K8" s="94"/>
      <c r="L8" s="95"/>
      <c r="M8" s="99"/>
      <c r="N8" s="101"/>
      <c r="O8" s="99"/>
      <c r="P8" s="99"/>
      <c r="Q8" s="99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5.75" customHeight="1" x14ac:dyDescent="0.25">
      <c r="A9" s="94"/>
      <c r="B9" s="94"/>
      <c r="C9" s="94"/>
      <c r="D9" s="94"/>
      <c r="E9" s="94"/>
      <c r="F9" s="95"/>
      <c r="G9" s="94"/>
      <c r="H9" s="95"/>
      <c r="I9" s="103"/>
      <c r="J9" s="94"/>
      <c r="K9" s="94"/>
      <c r="L9" s="95"/>
      <c r="M9" s="99"/>
      <c r="N9" s="102"/>
      <c r="O9" s="99"/>
      <c r="P9" s="99"/>
      <c r="Q9" s="99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4" customFormat="1" ht="51" customHeight="1" x14ac:dyDescent="0.25">
      <c r="A10" s="94"/>
      <c r="B10" s="94"/>
      <c r="C10" s="94"/>
      <c r="D10" s="94"/>
      <c r="E10" s="94"/>
      <c r="F10" s="95"/>
      <c r="G10" s="94"/>
      <c r="H10" s="95"/>
      <c r="I10" s="103"/>
      <c r="J10" s="74" t="s">
        <v>15</v>
      </c>
      <c r="K10" s="74" t="s">
        <v>14</v>
      </c>
      <c r="L10" s="76" t="s">
        <v>13</v>
      </c>
      <c r="M10" s="77" t="s">
        <v>56</v>
      </c>
      <c r="N10" s="77" t="s">
        <v>56</v>
      </c>
      <c r="O10" s="77" t="s">
        <v>57</v>
      </c>
      <c r="P10" s="77" t="s">
        <v>57</v>
      </c>
      <c r="Q10" s="77" t="s">
        <v>56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ht="15.75" x14ac:dyDescent="0.25">
      <c r="A11" s="37">
        <v>1</v>
      </c>
      <c r="B11" s="37">
        <v>2</v>
      </c>
      <c r="C11" s="37">
        <v>3</v>
      </c>
      <c r="D11" s="37">
        <v>4</v>
      </c>
      <c r="E11" s="75">
        <v>5</v>
      </c>
      <c r="F11" s="38">
        <v>6</v>
      </c>
      <c r="G11" s="38">
        <v>7</v>
      </c>
      <c r="H11" s="38">
        <v>8</v>
      </c>
      <c r="I11" s="38">
        <v>9</v>
      </c>
      <c r="J11" s="75">
        <v>10</v>
      </c>
      <c r="K11" s="75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40">
        <v>17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8" customFormat="1" ht="18" customHeight="1" x14ac:dyDescent="0.25">
      <c r="A12" s="88" t="s">
        <v>52</v>
      </c>
      <c r="B12" s="89"/>
      <c r="C12" s="89"/>
      <c r="D12" s="89"/>
      <c r="E12" s="90"/>
      <c r="F12" s="39">
        <v>36</v>
      </c>
      <c r="G12" s="75" t="s">
        <v>1</v>
      </c>
      <c r="H12" s="41">
        <f>H14+H19+H23+H25+H29+H31+H34+H37+H40+H44+H49+H52+H55+H58+H63+H66+H69+H72+H75+H78+H81+H84+H88+H94+H98+H101+H104+H107+H110+H113+H116+H119+H122+H125+H16+H61</f>
        <v>183689.19999999998</v>
      </c>
      <c r="I12" s="38">
        <f>I14+I19+I23+I25+I29+I31+I34+I37+I40+I44+I49+I52+I55+I58+I63+I66+I69+I72+I75+I78+I81+I84+I88+I94+I98+I101+I104+I107+I110+I113+I116+I119+I122+I125+I16+I61</f>
        <v>7347</v>
      </c>
      <c r="J12" s="75" t="s">
        <v>1</v>
      </c>
      <c r="K12" s="44" t="s">
        <v>1</v>
      </c>
      <c r="L12" s="41">
        <f>L14+L19+L23+L25+L29+L31+L34+L37+L40+L44+L49+L52+L55+L58+L63+L66+L69+L72+L75+L78+L81+L84+L88+L94+L98+L101+L104+L107+L110+L113+L116+L119+L122+L125+L16+L61</f>
        <v>134143964</v>
      </c>
      <c r="M12" s="41">
        <f>M14+M19+M23+M25+M29+M31+M34+M37+M40+M44+M49+M52+M55+M58+M63+M66+M69+M72+M75+M78+M81+M84+M88+M94+M98+M101+M104+M107+M110+M113+M116+M119+M122+M125+M16+M61</f>
        <v>131997792</v>
      </c>
      <c r="N12" s="41">
        <f>N14+N19+N23+N25+N29+N31+N34+N37+N40+N44+N49+N52+N55+N58+N63+N66+N69+N72+N75+N78+N81+N84+N88+N94+N98+N101+N104+N107+N110+N113+N116+N119+N122+N125+N16+N61</f>
        <v>0</v>
      </c>
      <c r="O12" s="41">
        <f>O14+O19+O23+O25+O29+O31+O34+O37+O40+O44+O49+O52+O13+O55+O58+O63+O66+O69+O72+O75+O78+O81+O84+O88+O94+O98+O101+O104+O107+O110+O113+O116+O119+O122+O125+O16+O61</f>
        <v>2100000</v>
      </c>
      <c r="P12" s="41">
        <f>P14+P19+P23+P25+P29+P31+P34+P37+P40+P44+P49+P52+P55+P58+P63+P66+P69+P72+P75+P78+P81+P84+P88+P94+P98+P101+P104+P107+P110+P113+P116+P119+P122+P125+P16+P61</f>
        <v>107308.60000000012</v>
      </c>
      <c r="Q12" s="45">
        <f>M12+N12+O12+P12</f>
        <v>134205100.59999999</v>
      </c>
    </row>
    <row r="13" spans="1:38" s="8" customFormat="1" ht="18" customHeight="1" x14ac:dyDescent="0.25">
      <c r="A13" s="81"/>
      <c r="B13" s="88" t="s">
        <v>28</v>
      </c>
      <c r="C13" s="89"/>
      <c r="D13" s="89"/>
      <c r="E13" s="89"/>
      <c r="F13" s="89"/>
      <c r="G13" s="89"/>
      <c r="H13" s="89"/>
      <c r="I13" s="90"/>
      <c r="J13" s="75" t="s">
        <v>1</v>
      </c>
      <c r="K13" s="44" t="s">
        <v>1</v>
      </c>
      <c r="L13" s="46"/>
      <c r="M13" s="46"/>
      <c r="N13" s="46"/>
      <c r="O13" s="46">
        <v>61136.6</v>
      </c>
      <c r="P13" s="46"/>
      <c r="Q13" s="45">
        <f t="shared" ref="Q13:Q22" si="0">M13+N13+O13+P13</f>
        <v>61136.6</v>
      </c>
    </row>
    <row r="14" spans="1:38" s="8" customFormat="1" ht="15.75" x14ac:dyDescent="0.25">
      <c r="A14" s="78">
        <v>1</v>
      </c>
      <c r="B14" s="68">
        <v>71916000</v>
      </c>
      <c r="C14" s="73" t="s">
        <v>7</v>
      </c>
      <c r="D14" s="73" t="s">
        <v>32</v>
      </c>
      <c r="E14" s="73" t="s">
        <v>9</v>
      </c>
      <c r="F14" s="39">
        <v>1</v>
      </c>
      <c r="G14" s="44" t="s">
        <v>25</v>
      </c>
      <c r="H14" s="43">
        <v>3626.4</v>
      </c>
      <c r="I14" s="39">
        <v>142</v>
      </c>
      <c r="J14" s="73" t="s">
        <v>37</v>
      </c>
      <c r="K14" s="75" t="s">
        <v>1</v>
      </c>
      <c r="L14" s="58">
        <f>L15</f>
        <v>20000</v>
      </c>
      <c r="M14" s="58">
        <f>M15</f>
        <v>20000</v>
      </c>
      <c r="N14" s="58">
        <f>N15</f>
        <v>0</v>
      </c>
      <c r="O14" s="58">
        <f>O15</f>
        <v>0</v>
      </c>
      <c r="P14" s="58">
        <f>P15</f>
        <v>0</v>
      </c>
      <c r="Q14" s="45">
        <f t="shared" si="0"/>
        <v>20000</v>
      </c>
    </row>
    <row r="15" spans="1:38" s="8" customFormat="1" ht="33.75" customHeight="1" x14ac:dyDescent="0.25">
      <c r="A15" s="80"/>
      <c r="B15" s="68">
        <v>71916000</v>
      </c>
      <c r="C15" s="73" t="s">
        <v>7</v>
      </c>
      <c r="D15" s="73"/>
      <c r="E15" s="73"/>
      <c r="F15" s="39"/>
      <c r="G15" s="44"/>
      <c r="H15" s="43"/>
      <c r="I15" s="39"/>
      <c r="J15" s="72" t="s">
        <v>65</v>
      </c>
      <c r="K15" s="57">
        <v>96</v>
      </c>
      <c r="L15" s="58">
        <v>20000</v>
      </c>
      <c r="M15" s="58">
        <f t="shared" ref="M15" si="1">L15</f>
        <v>20000</v>
      </c>
      <c r="N15" s="49"/>
      <c r="O15" s="49"/>
      <c r="P15" s="49"/>
      <c r="Q15" s="45">
        <f t="shared" si="0"/>
        <v>20000</v>
      </c>
    </row>
    <row r="16" spans="1:38" s="8" customFormat="1" ht="15.75" x14ac:dyDescent="0.25">
      <c r="A16" s="79">
        <v>2</v>
      </c>
      <c r="B16" s="68">
        <v>71916000</v>
      </c>
      <c r="C16" s="73" t="s">
        <v>7</v>
      </c>
      <c r="D16" s="73" t="s">
        <v>32</v>
      </c>
      <c r="E16" s="73" t="s">
        <v>33</v>
      </c>
      <c r="F16" s="42" t="s">
        <v>59</v>
      </c>
      <c r="G16" s="44" t="s">
        <v>25</v>
      </c>
      <c r="H16" s="70">
        <v>7159.4</v>
      </c>
      <c r="I16" s="71">
        <v>435</v>
      </c>
      <c r="J16" s="73" t="s">
        <v>37</v>
      </c>
      <c r="K16" s="75" t="s">
        <v>1</v>
      </c>
      <c r="L16" s="58">
        <f>L17+L18</f>
        <v>162836</v>
      </c>
      <c r="M16" s="58">
        <f>M17+M18</f>
        <v>20000</v>
      </c>
      <c r="N16" s="58">
        <f>N17+N18</f>
        <v>0</v>
      </c>
      <c r="O16" s="58">
        <f>O17+O18</f>
        <v>135694.19999999998</v>
      </c>
      <c r="P16" s="58">
        <f>P17+P18</f>
        <v>7141.8000000000175</v>
      </c>
      <c r="Q16" s="45">
        <f t="shared" si="0"/>
        <v>162836</v>
      </c>
    </row>
    <row r="17" spans="1:38" s="20" customFormat="1" ht="33.75" customHeight="1" x14ac:dyDescent="0.3">
      <c r="A17" s="79"/>
      <c r="B17" s="61">
        <v>71916000</v>
      </c>
      <c r="C17" s="54" t="s">
        <v>7</v>
      </c>
      <c r="D17" s="54"/>
      <c r="E17" s="54"/>
      <c r="F17" s="39"/>
      <c r="G17" s="60"/>
      <c r="H17" s="43"/>
      <c r="I17" s="39"/>
      <c r="J17" s="72" t="s">
        <v>65</v>
      </c>
      <c r="K17" s="57">
        <v>96</v>
      </c>
      <c r="L17" s="50">
        <v>20000</v>
      </c>
      <c r="M17" s="50">
        <f>L17</f>
        <v>20000</v>
      </c>
      <c r="N17" s="50"/>
      <c r="O17" s="50"/>
      <c r="P17" s="50"/>
      <c r="Q17" s="45">
        <f t="shared" si="0"/>
        <v>20000</v>
      </c>
      <c r="R17" s="21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7"/>
      <c r="AJ17" s="19"/>
      <c r="AK17" s="19"/>
      <c r="AL17" s="19"/>
    </row>
    <row r="18" spans="1:38" s="20" customFormat="1" ht="48" customHeight="1" x14ac:dyDescent="0.3">
      <c r="A18" s="80"/>
      <c r="B18" s="61">
        <v>71916000</v>
      </c>
      <c r="C18" s="54" t="s">
        <v>7</v>
      </c>
      <c r="D18" s="54"/>
      <c r="E18" s="54"/>
      <c r="F18" s="39"/>
      <c r="G18" s="60"/>
      <c r="H18" s="43"/>
      <c r="I18" s="39"/>
      <c r="J18" s="72" t="s">
        <v>38</v>
      </c>
      <c r="K18" s="42">
        <v>20</v>
      </c>
      <c r="L18" s="50">
        <v>142836</v>
      </c>
      <c r="M18" s="41"/>
      <c r="N18" s="41"/>
      <c r="O18" s="50">
        <f>L18*0.95</f>
        <v>135694.19999999998</v>
      </c>
      <c r="P18" s="45">
        <f>L18-O18</f>
        <v>7141.8000000000175</v>
      </c>
      <c r="Q18" s="45">
        <f t="shared" si="0"/>
        <v>142836</v>
      </c>
      <c r="R18" s="2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7"/>
      <c r="AJ18" s="19"/>
      <c r="AK18" s="19"/>
      <c r="AL18" s="19"/>
    </row>
    <row r="19" spans="1:38" s="8" customFormat="1" ht="15.75" x14ac:dyDescent="0.25">
      <c r="A19" s="85">
        <v>3</v>
      </c>
      <c r="B19" s="68">
        <v>71916000</v>
      </c>
      <c r="C19" s="73" t="s">
        <v>7</v>
      </c>
      <c r="D19" s="73" t="s">
        <v>32</v>
      </c>
      <c r="E19" s="73" t="s">
        <v>33</v>
      </c>
      <c r="F19" s="39">
        <v>11</v>
      </c>
      <c r="G19" s="44" t="s">
        <v>25</v>
      </c>
      <c r="H19" s="43">
        <v>3541.6</v>
      </c>
      <c r="I19" s="39">
        <v>144</v>
      </c>
      <c r="J19" s="73" t="s">
        <v>37</v>
      </c>
      <c r="K19" s="75" t="s">
        <v>1</v>
      </c>
      <c r="L19" s="58">
        <f>L20+L22+L21</f>
        <v>2675383</v>
      </c>
      <c r="M19" s="58">
        <f>M20+M22+M21</f>
        <v>2675383</v>
      </c>
      <c r="N19" s="58">
        <f>N20+N22+N21</f>
        <v>0</v>
      </c>
      <c r="O19" s="58">
        <f>O20+O22+O21</f>
        <v>0</v>
      </c>
      <c r="P19" s="58">
        <f>P20+P22+P21</f>
        <v>0</v>
      </c>
      <c r="Q19" s="45">
        <f t="shared" si="0"/>
        <v>2675383</v>
      </c>
    </row>
    <row r="20" spans="1:38" s="8" customFormat="1" ht="33.75" customHeight="1" x14ac:dyDescent="0.25">
      <c r="A20" s="86"/>
      <c r="B20" s="68">
        <v>71916000</v>
      </c>
      <c r="C20" s="73" t="s">
        <v>7</v>
      </c>
      <c r="D20" s="73"/>
      <c r="E20" s="73"/>
      <c r="F20" s="39"/>
      <c r="G20" s="44"/>
      <c r="H20" s="43"/>
      <c r="I20" s="39"/>
      <c r="J20" s="73" t="s">
        <v>41</v>
      </c>
      <c r="K20" s="56" t="s">
        <v>5</v>
      </c>
      <c r="L20" s="58">
        <v>2599748</v>
      </c>
      <c r="M20" s="58">
        <f t="shared" ref="M20:M22" si="2">L20</f>
        <v>2599748</v>
      </c>
      <c r="N20" s="49"/>
      <c r="O20" s="67"/>
      <c r="P20" s="67"/>
      <c r="Q20" s="45">
        <f t="shared" si="0"/>
        <v>2599748</v>
      </c>
    </row>
    <row r="21" spans="1:38" s="8" customFormat="1" ht="33.75" customHeight="1" x14ac:dyDescent="0.25">
      <c r="A21" s="86"/>
      <c r="B21" s="68">
        <v>71916000</v>
      </c>
      <c r="C21" s="73" t="s">
        <v>7</v>
      </c>
      <c r="D21" s="73"/>
      <c r="E21" s="73"/>
      <c r="F21" s="39"/>
      <c r="G21" s="44"/>
      <c r="H21" s="43"/>
      <c r="I21" s="39"/>
      <c r="J21" s="72" t="s">
        <v>65</v>
      </c>
      <c r="K21" s="57">
        <v>96</v>
      </c>
      <c r="L21" s="58">
        <v>20000</v>
      </c>
      <c r="M21" s="58">
        <f t="shared" si="2"/>
        <v>20000</v>
      </c>
      <c r="N21" s="49"/>
      <c r="O21" s="49"/>
      <c r="P21" s="49"/>
      <c r="Q21" s="45">
        <f t="shared" si="0"/>
        <v>20000</v>
      </c>
    </row>
    <row r="22" spans="1:38" s="8" customFormat="1" ht="18" customHeight="1" x14ac:dyDescent="0.25">
      <c r="A22" s="87"/>
      <c r="B22" s="68">
        <v>71916000</v>
      </c>
      <c r="C22" s="73" t="s">
        <v>7</v>
      </c>
      <c r="D22" s="73"/>
      <c r="E22" s="73"/>
      <c r="F22" s="39"/>
      <c r="G22" s="44"/>
      <c r="H22" s="43"/>
      <c r="I22" s="39"/>
      <c r="J22" s="73" t="s">
        <v>42</v>
      </c>
      <c r="K22" s="75">
        <v>21</v>
      </c>
      <c r="L22" s="58">
        <v>55635</v>
      </c>
      <c r="M22" s="58">
        <f t="shared" si="2"/>
        <v>55635</v>
      </c>
      <c r="N22" s="49"/>
      <c r="O22" s="49"/>
      <c r="P22" s="49"/>
      <c r="Q22" s="45">
        <f t="shared" si="0"/>
        <v>55635</v>
      </c>
    </row>
    <row r="23" spans="1:38" s="8" customFormat="1" ht="15.75" x14ac:dyDescent="0.25">
      <c r="A23" s="85">
        <v>4</v>
      </c>
      <c r="B23" s="68">
        <v>71916000</v>
      </c>
      <c r="C23" s="73" t="s">
        <v>7</v>
      </c>
      <c r="D23" s="73" t="s">
        <v>32</v>
      </c>
      <c r="E23" s="73" t="s">
        <v>33</v>
      </c>
      <c r="F23" s="39" t="s">
        <v>53</v>
      </c>
      <c r="G23" s="44" t="s">
        <v>25</v>
      </c>
      <c r="H23" s="43">
        <v>3510.9</v>
      </c>
      <c r="I23" s="39">
        <v>135</v>
      </c>
      <c r="J23" s="73" t="s">
        <v>37</v>
      </c>
      <c r="K23" s="75" t="s">
        <v>1</v>
      </c>
      <c r="L23" s="58">
        <f>L24</f>
        <v>20000</v>
      </c>
      <c r="M23" s="58">
        <f>M24</f>
        <v>20000</v>
      </c>
      <c r="N23" s="58">
        <f>N24</f>
        <v>0</v>
      </c>
      <c r="O23" s="58">
        <f>O24</f>
        <v>0</v>
      </c>
      <c r="P23" s="58">
        <f>P24</f>
        <v>0</v>
      </c>
      <c r="Q23" s="45">
        <f>M23+N23+O23+P23</f>
        <v>20000</v>
      </c>
    </row>
    <row r="24" spans="1:38" s="8" customFormat="1" ht="33.75" customHeight="1" x14ac:dyDescent="0.25">
      <c r="A24" s="86"/>
      <c r="B24" s="68">
        <v>71916000</v>
      </c>
      <c r="C24" s="73" t="s">
        <v>7</v>
      </c>
      <c r="D24" s="73"/>
      <c r="E24" s="73"/>
      <c r="F24" s="39"/>
      <c r="G24" s="44"/>
      <c r="H24" s="43"/>
      <c r="I24" s="39"/>
      <c r="J24" s="72" t="s">
        <v>65</v>
      </c>
      <c r="K24" s="57">
        <v>96</v>
      </c>
      <c r="L24" s="58">
        <v>20000</v>
      </c>
      <c r="M24" s="58">
        <f t="shared" ref="M24" si="3">L24</f>
        <v>20000</v>
      </c>
      <c r="N24" s="49"/>
      <c r="O24" s="49"/>
      <c r="P24" s="49"/>
      <c r="Q24" s="45">
        <f t="shared" ref="Q24:Q87" si="4">M24+N24+O24+P24</f>
        <v>20000</v>
      </c>
    </row>
    <row r="25" spans="1:38" s="8" customFormat="1" ht="15.75" x14ac:dyDescent="0.25">
      <c r="A25" s="85">
        <v>5</v>
      </c>
      <c r="B25" s="68">
        <v>71916000</v>
      </c>
      <c r="C25" s="73" t="s">
        <v>7</v>
      </c>
      <c r="D25" s="73" t="s">
        <v>32</v>
      </c>
      <c r="E25" s="73" t="s">
        <v>33</v>
      </c>
      <c r="F25" s="39">
        <v>45</v>
      </c>
      <c r="G25" s="44" t="s">
        <v>25</v>
      </c>
      <c r="H25" s="43">
        <v>5402.4</v>
      </c>
      <c r="I25" s="39">
        <v>225</v>
      </c>
      <c r="J25" s="73" t="s">
        <v>37</v>
      </c>
      <c r="K25" s="75" t="s">
        <v>1</v>
      </c>
      <c r="L25" s="58">
        <f>L26+L28+L27</f>
        <v>6662305</v>
      </c>
      <c r="M25" s="58">
        <f>M26+M28+M27</f>
        <v>6662305</v>
      </c>
      <c r="N25" s="58">
        <f t="shared" ref="N25:P25" si="5">N26+N28+N27</f>
        <v>0</v>
      </c>
      <c r="O25" s="58">
        <f t="shared" si="5"/>
        <v>0</v>
      </c>
      <c r="P25" s="58">
        <f t="shared" si="5"/>
        <v>0</v>
      </c>
      <c r="Q25" s="45">
        <f t="shared" si="4"/>
        <v>6662305</v>
      </c>
    </row>
    <row r="26" spans="1:38" s="8" customFormat="1" ht="18" customHeight="1" x14ac:dyDescent="0.25">
      <c r="A26" s="86"/>
      <c r="B26" s="68">
        <v>71916000</v>
      </c>
      <c r="C26" s="73" t="s">
        <v>7</v>
      </c>
      <c r="D26" s="73"/>
      <c r="E26" s="73"/>
      <c r="F26" s="39"/>
      <c r="G26" s="44"/>
      <c r="H26" s="43"/>
      <c r="I26" s="39"/>
      <c r="J26" s="73" t="s">
        <v>43</v>
      </c>
      <c r="K26" s="56" t="s">
        <v>4</v>
      </c>
      <c r="L26" s="41">
        <v>6503137</v>
      </c>
      <c r="M26" s="58">
        <f t="shared" ref="M26:M28" si="6">L26</f>
        <v>6503137</v>
      </c>
      <c r="N26" s="49"/>
      <c r="O26" s="49"/>
      <c r="P26" s="49"/>
      <c r="Q26" s="45">
        <f t="shared" si="4"/>
        <v>6503137</v>
      </c>
    </row>
    <row r="27" spans="1:38" s="8" customFormat="1" ht="33.75" customHeight="1" x14ac:dyDescent="0.25">
      <c r="A27" s="86"/>
      <c r="B27" s="68">
        <v>71916000</v>
      </c>
      <c r="C27" s="73" t="s">
        <v>7</v>
      </c>
      <c r="D27" s="73"/>
      <c r="E27" s="73"/>
      <c r="F27" s="39"/>
      <c r="G27" s="44"/>
      <c r="H27" s="43"/>
      <c r="I27" s="39"/>
      <c r="J27" s="72" t="s">
        <v>65</v>
      </c>
      <c r="K27" s="57">
        <v>96</v>
      </c>
      <c r="L27" s="58">
        <v>20000</v>
      </c>
      <c r="M27" s="58">
        <f t="shared" si="6"/>
        <v>20000</v>
      </c>
      <c r="N27" s="49"/>
      <c r="O27" s="67"/>
      <c r="P27" s="67"/>
      <c r="Q27" s="45">
        <f t="shared" si="4"/>
        <v>20000</v>
      </c>
    </row>
    <row r="28" spans="1:38" s="8" customFormat="1" ht="18" customHeight="1" x14ac:dyDescent="0.25">
      <c r="A28" s="87"/>
      <c r="B28" s="68">
        <v>71916000</v>
      </c>
      <c r="C28" s="73" t="s">
        <v>7</v>
      </c>
      <c r="D28" s="73"/>
      <c r="E28" s="73"/>
      <c r="F28" s="39"/>
      <c r="G28" s="44"/>
      <c r="H28" s="43"/>
      <c r="I28" s="39"/>
      <c r="J28" s="73" t="s">
        <v>42</v>
      </c>
      <c r="K28" s="75">
        <v>21</v>
      </c>
      <c r="L28" s="41">
        <v>139168</v>
      </c>
      <c r="M28" s="58">
        <f t="shared" si="6"/>
        <v>139168</v>
      </c>
      <c r="N28" s="49"/>
      <c r="O28" s="67"/>
      <c r="P28" s="67"/>
      <c r="Q28" s="45">
        <f t="shared" si="4"/>
        <v>139168</v>
      </c>
    </row>
    <row r="29" spans="1:38" s="8" customFormat="1" ht="15.75" x14ac:dyDescent="0.25">
      <c r="A29" s="85">
        <v>6</v>
      </c>
      <c r="B29" s="68">
        <v>71916000</v>
      </c>
      <c r="C29" s="73" t="s">
        <v>7</v>
      </c>
      <c r="D29" s="73" t="s">
        <v>32</v>
      </c>
      <c r="E29" s="73" t="s">
        <v>34</v>
      </c>
      <c r="F29" s="39">
        <v>9</v>
      </c>
      <c r="G29" s="44" t="s">
        <v>25</v>
      </c>
      <c r="H29" s="43">
        <v>980.6</v>
      </c>
      <c r="I29" s="39">
        <v>25</v>
      </c>
      <c r="J29" s="73" t="s">
        <v>37</v>
      </c>
      <c r="K29" s="75" t="s">
        <v>1</v>
      </c>
      <c r="L29" s="58">
        <f>L30</f>
        <v>20000</v>
      </c>
      <c r="M29" s="58">
        <f>M30</f>
        <v>20000</v>
      </c>
      <c r="N29" s="58">
        <f>N30</f>
        <v>0</v>
      </c>
      <c r="O29" s="58">
        <f>O30</f>
        <v>0</v>
      </c>
      <c r="P29" s="58">
        <f>P30</f>
        <v>0</v>
      </c>
      <c r="Q29" s="45">
        <f t="shared" si="4"/>
        <v>20000</v>
      </c>
    </row>
    <row r="30" spans="1:38" s="8" customFormat="1" ht="33.75" customHeight="1" x14ac:dyDescent="0.25">
      <c r="A30" s="86"/>
      <c r="B30" s="68">
        <v>71916000</v>
      </c>
      <c r="C30" s="73" t="s">
        <v>7</v>
      </c>
      <c r="D30" s="73"/>
      <c r="E30" s="73"/>
      <c r="F30" s="39"/>
      <c r="G30" s="44"/>
      <c r="H30" s="43"/>
      <c r="I30" s="39"/>
      <c r="J30" s="72" t="s">
        <v>65</v>
      </c>
      <c r="K30" s="57">
        <v>96</v>
      </c>
      <c r="L30" s="58">
        <v>20000</v>
      </c>
      <c r="M30" s="58">
        <f t="shared" ref="M30" si="7">L30</f>
        <v>20000</v>
      </c>
      <c r="N30" s="49"/>
      <c r="O30" s="49"/>
      <c r="P30" s="49"/>
      <c r="Q30" s="45">
        <f t="shared" si="4"/>
        <v>20000</v>
      </c>
    </row>
    <row r="31" spans="1:38" s="8" customFormat="1" ht="15.75" x14ac:dyDescent="0.25">
      <c r="A31" s="85">
        <v>7</v>
      </c>
      <c r="B31" s="68">
        <v>71916000</v>
      </c>
      <c r="C31" s="73" t="s">
        <v>7</v>
      </c>
      <c r="D31" s="73" t="s">
        <v>32</v>
      </c>
      <c r="E31" s="73" t="s">
        <v>27</v>
      </c>
      <c r="F31" s="39">
        <v>8</v>
      </c>
      <c r="G31" s="44" t="s">
        <v>25</v>
      </c>
      <c r="H31" s="43">
        <v>17540.900000000001</v>
      </c>
      <c r="I31" s="39">
        <v>656</v>
      </c>
      <c r="J31" s="73" t="s">
        <v>37</v>
      </c>
      <c r="K31" s="75" t="s">
        <v>1</v>
      </c>
      <c r="L31" s="58">
        <f>L32+L33</f>
        <v>12455425</v>
      </c>
      <c r="M31" s="58">
        <f>M32+M33</f>
        <v>12455425</v>
      </c>
      <c r="N31" s="58">
        <f t="shared" ref="N31:P31" si="8">N32+N33</f>
        <v>0</v>
      </c>
      <c r="O31" s="58">
        <f t="shared" si="8"/>
        <v>0</v>
      </c>
      <c r="P31" s="58">
        <f t="shared" si="8"/>
        <v>0</v>
      </c>
      <c r="Q31" s="45">
        <f t="shared" si="4"/>
        <v>12455425</v>
      </c>
    </row>
    <row r="32" spans="1:38" s="8" customFormat="1" ht="18" customHeight="1" x14ac:dyDescent="0.25">
      <c r="A32" s="86"/>
      <c r="B32" s="68">
        <v>71916000</v>
      </c>
      <c r="C32" s="73" t="s">
        <v>7</v>
      </c>
      <c r="D32" s="73"/>
      <c r="E32" s="73"/>
      <c r="F32" s="39"/>
      <c r="G32" s="44"/>
      <c r="H32" s="43"/>
      <c r="I32" s="39"/>
      <c r="J32" s="73" t="s">
        <v>43</v>
      </c>
      <c r="K32" s="56" t="s">
        <v>4</v>
      </c>
      <c r="L32" s="58">
        <v>12194463</v>
      </c>
      <c r="M32" s="58">
        <f>L32</f>
        <v>12194463</v>
      </c>
      <c r="N32" s="49"/>
      <c r="O32" s="49"/>
      <c r="P32" s="49"/>
      <c r="Q32" s="45">
        <f t="shared" si="4"/>
        <v>12194463</v>
      </c>
    </row>
    <row r="33" spans="1:38" s="8" customFormat="1" ht="18" customHeight="1" x14ac:dyDescent="0.25">
      <c r="A33" s="87"/>
      <c r="B33" s="68">
        <v>71916000</v>
      </c>
      <c r="C33" s="73" t="s">
        <v>7</v>
      </c>
      <c r="D33" s="73"/>
      <c r="E33" s="73"/>
      <c r="F33" s="39"/>
      <c r="G33" s="44"/>
      <c r="H33" s="43"/>
      <c r="I33" s="39"/>
      <c r="J33" s="73" t="s">
        <v>42</v>
      </c>
      <c r="K33" s="75">
        <v>21</v>
      </c>
      <c r="L33" s="58">
        <v>260962</v>
      </c>
      <c r="M33" s="58">
        <f>L33</f>
        <v>260962</v>
      </c>
      <c r="N33" s="49"/>
      <c r="O33" s="67"/>
      <c r="P33" s="67"/>
      <c r="Q33" s="45">
        <f t="shared" si="4"/>
        <v>260962</v>
      </c>
    </row>
    <row r="34" spans="1:38" s="8" customFormat="1" ht="15.75" x14ac:dyDescent="0.25">
      <c r="A34" s="85">
        <v>8</v>
      </c>
      <c r="B34" s="68">
        <v>71916000</v>
      </c>
      <c r="C34" s="73" t="s">
        <v>7</v>
      </c>
      <c r="D34" s="73" t="s">
        <v>32</v>
      </c>
      <c r="E34" s="73" t="s">
        <v>27</v>
      </c>
      <c r="F34" s="39">
        <v>12</v>
      </c>
      <c r="G34" s="44" t="s">
        <v>25</v>
      </c>
      <c r="H34" s="43">
        <v>17356.900000000001</v>
      </c>
      <c r="I34" s="39">
        <v>689</v>
      </c>
      <c r="J34" s="73" t="s">
        <v>37</v>
      </c>
      <c r="K34" s="75" t="s">
        <v>1</v>
      </c>
      <c r="L34" s="58">
        <f>L35+L36</f>
        <v>10146923</v>
      </c>
      <c r="M34" s="58">
        <f>M35+M36</f>
        <v>10146923</v>
      </c>
      <c r="N34" s="58">
        <f t="shared" ref="N34:P34" si="9">N35+N36</f>
        <v>0</v>
      </c>
      <c r="O34" s="58">
        <f t="shared" si="9"/>
        <v>0</v>
      </c>
      <c r="P34" s="58">
        <f t="shared" si="9"/>
        <v>0</v>
      </c>
      <c r="Q34" s="45">
        <f t="shared" si="4"/>
        <v>10146923</v>
      </c>
    </row>
    <row r="35" spans="1:38" s="8" customFormat="1" ht="18" customHeight="1" x14ac:dyDescent="0.25">
      <c r="A35" s="86"/>
      <c r="B35" s="68">
        <v>71916000</v>
      </c>
      <c r="C35" s="73" t="s">
        <v>7</v>
      </c>
      <c r="D35" s="73"/>
      <c r="E35" s="73"/>
      <c r="F35" s="39"/>
      <c r="G35" s="44"/>
      <c r="H35" s="43"/>
      <c r="I35" s="39"/>
      <c r="J35" s="73" t="s">
        <v>43</v>
      </c>
      <c r="K35" s="56" t="s">
        <v>4</v>
      </c>
      <c r="L35" s="58">
        <v>9934328</v>
      </c>
      <c r="M35" s="58">
        <f t="shared" ref="M35:M36" si="10">L35</f>
        <v>9934328</v>
      </c>
      <c r="N35" s="49"/>
      <c r="O35" s="67"/>
      <c r="P35" s="67"/>
      <c r="Q35" s="45">
        <f t="shared" si="4"/>
        <v>9934328</v>
      </c>
    </row>
    <row r="36" spans="1:38" s="8" customFormat="1" ht="18" customHeight="1" x14ac:dyDescent="0.25">
      <c r="A36" s="87"/>
      <c r="B36" s="68">
        <v>71916000</v>
      </c>
      <c r="C36" s="73" t="s">
        <v>7</v>
      </c>
      <c r="D36" s="73"/>
      <c r="E36" s="73"/>
      <c r="F36" s="39"/>
      <c r="G36" s="44"/>
      <c r="H36" s="43"/>
      <c r="I36" s="39"/>
      <c r="J36" s="73" t="s">
        <v>42</v>
      </c>
      <c r="K36" s="75">
        <v>21</v>
      </c>
      <c r="L36" s="58">
        <v>212595</v>
      </c>
      <c r="M36" s="58">
        <f t="shared" si="10"/>
        <v>212595</v>
      </c>
      <c r="N36" s="49"/>
      <c r="O36" s="49"/>
      <c r="P36" s="49"/>
      <c r="Q36" s="45">
        <f t="shared" si="4"/>
        <v>212595</v>
      </c>
    </row>
    <row r="37" spans="1:38" s="8" customFormat="1" ht="15.75" x14ac:dyDescent="0.25">
      <c r="A37" s="85">
        <v>9</v>
      </c>
      <c r="B37" s="68">
        <v>71916000</v>
      </c>
      <c r="C37" s="73" t="s">
        <v>7</v>
      </c>
      <c r="D37" s="73" t="s">
        <v>32</v>
      </c>
      <c r="E37" s="73" t="s">
        <v>33</v>
      </c>
      <c r="F37" s="39">
        <v>44</v>
      </c>
      <c r="G37" s="44" t="s">
        <v>25</v>
      </c>
      <c r="H37" s="43">
        <v>22500</v>
      </c>
      <c r="I37" s="39">
        <v>806</v>
      </c>
      <c r="J37" s="73" t="s">
        <v>37</v>
      </c>
      <c r="K37" s="75" t="s">
        <v>1</v>
      </c>
      <c r="L37" s="58">
        <f>L38+L39</f>
        <v>11939829</v>
      </c>
      <c r="M37" s="58">
        <f>M38+M39</f>
        <v>11939829</v>
      </c>
      <c r="N37" s="58">
        <f t="shared" ref="N37:P37" si="11">N38+N39</f>
        <v>0</v>
      </c>
      <c r="O37" s="58">
        <f t="shared" si="11"/>
        <v>0</v>
      </c>
      <c r="P37" s="58">
        <f t="shared" si="11"/>
        <v>0</v>
      </c>
      <c r="Q37" s="45">
        <f t="shared" si="4"/>
        <v>11939829</v>
      </c>
    </row>
    <row r="38" spans="1:38" s="8" customFormat="1" ht="18" customHeight="1" x14ac:dyDescent="0.25">
      <c r="A38" s="86"/>
      <c r="B38" s="68">
        <v>71916000</v>
      </c>
      <c r="C38" s="73" t="s">
        <v>7</v>
      </c>
      <c r="D38" s="73"/>
      <c r="E38" s="73"/>
      <c r="F38" s="39"/>
      <c r="G38" s="44"/>
      <c r="H38" s="43"/>
      <c r="I38" s="39"/>
      <c r="J38" s="73" t="s">
        <v>43</v>
      </c>
      <c r="K38" s="56" t="s">
        <v>4</v>
      </c>
      <c r="L38" s="58">
        <v>11689670</v>
      </c>
      <c r="M38" s="58">
        <f t="shared" ref="M38:M39" si="12">L38</f>
        <v>11689670</v>
      </c>
      <c r="N38" s="49"/>
      <c r="O38" s="49"/>
      <c r="P38" s="49"/>
      <c r="Q38" s="45">
        <f t="shared" si="4"/>
        <v>11689670</v>
      </c>
    </row>
    <row r="39" spans="1:38" s="8" customFormat="1" ht="18" customHeight="1" x14ac:dyDescent="0.25">
      <c r="A39" s="87"/>
      <c r="B39" s="68">
        <v>71916000</v>
      </c>
      <c r="C39" s="73" t="s">
        <v>7</v>
      </c>
      <c r="D39" s="73"/>
      <c r="E39" s="73"/>
      <c r="F39" s="39"/>
      <c r="G39" s="44"/>
      <c r="H39" s="43"/>
      <c r="I39" s="39"/>
      <c r="J39" s="73" t="s">
        <v>42</v>
      </c>
      <c r="K39" s="75">
        <v>21</v>
      </c>
      <c r="L39" s="58">
        <v>250159</v>
      </c>
      <c r="M39" s="58">
        <f t="shared" si="12"/>
        <v>250159</v>
      </c>
      <c r="N39" s="49"/>
      <c r="O39" s="67"/>
      <c r="P39" s="67"/>
      <c r="Q39" s="45">
        <f t="shared" si="4"/>
        <v>250159</v>
      </c>
    </row>
    <row r="40" spans="1:38" s="8" customFormat="1" ht="15.75" x14ac:dyDescent="0.25">
      <c r="A40" s="85">
        <v>10</v>
      </c>
      <c r="B40" s="68">
        <v>71916000</v>
      </c>
      <c r="C40" s="73" t="s">
        <v>7</v>
      </c>
      <c r="D40" s="73" t="s">
        <v>32</v>
      </c>
      <c r="E40" s="73" t="s">
        <v>27</v>
      </c>
      <c r="F40" s="39">
        <v>16</v>
      </c>
      <c r="G40" s="75" t="s">
        <v>25</v>
      </c>
      <c r="H40" s="43">
        <v>17050.2</v>
      </c>
      <c r="I40" s="39">
        <v>703</v>
      </c>
      <c r="J40" s="73" t="s">
        <v>37</v>
      </c>
      <c r="K40" s="75" t="s">
        <v>1</v>
      </c>
      <c r="L40" s="58">
        <f>L41+L42+L43</f>
        <v>22795757</v>
      </c>
      <c r="M40" s="58">
        <f>M42+M43+M41</f>
        <v>22795757</v>
      </c>
      <c r="N40" s="58">
        <f t="shared" ref="N40:P40" si="13">N42+N43</f>
        <v>0</v>
      </c>
      <c r="O40" s="58">
        <f t="shared" si="13"/>
        <v>0</v>
      </c>
      <c r="P40" s="58">
        <f t="shared" si="13"/>
        <v>0</v>
      </c>
      <c r="Q40" s="45">
        <f>M40+N40+O40+P40</f>
        <v>22795757</v>
      </c>
    </row>
    <row r="41" spans="1:38" s="8" customFormat="1" ht="33.75" customHeight="1" x14ac:dyDescent="0.25">
      <c r="A41" s="86"/>
      <c r="B41" s="68">
        <v>71916000</v>
      </c>
      <c r="C41" s="73" t="s">
        <v>7</v>
      </c>
      <c r="D41" s="73"/>
      <c r="E41" s="73"/>
      <c r="F41" s="39"/>
      <c r="G41" s="44"/>
      <c r="H41" s="43"/>
      <c r="I41" s="39"/>
      <c r="J41" s="72" t="s">
        <v>65</v>
      </c>
      <c r="K41" s="57">
        <v>96</v>
      </c>
      <c r="L41" s="58">
        <v>26000</v>
      </c>
      <c r="M41" s="58">
        <f t="shared" ref="M41:M43" si="14">L41</f>
        <v>26000</v>
      </c>
      <c r="N41" s="49"/>
      <c r="O41" s="49"/>
      <c r="P41" s="49"/>
      <c r="Q41" s="45">
        <f t="shared" ref="Q41" si="15">M41+N41+O41+P41</f>
        <v>26000</v>
      </c>
    </row>
    <row r="42" spans="1:38" s="8" customFormat="1" ht="33" customHeight="1" x14ac:dyDescent="0.25">
      <c r="A42" s="86"/>
      <c r="B42" s="68">
        <v>71916000</v>
      </c>
      <c r="C42" s="73" t="s">
        <v>7</v>
      </c>
      <c r="D42" s="73"/>
      <c r="E42" s="73"/>
      <c r="F42" s="55"/>
      <c r="G42" s="44"/>
      <c r="H42" s="43"/>
      <c r="I42" s="55"/>
      <c r="J42" s="52" t="s">
        <v>66</v>
      </c>
      <c r="K42" s="42" t="s">
        <v>11</v>
      </c>
      <c r="L42" s="58">
        <v>22292693</v>
      </c>
      <c r="M42" s="58">
        <f t="shared" si="14"/>
        <v>22292693</v>
      </c>
      <c r="N42" s="49"/>
      <c r="O42" s="49"/>
      <c r="P42" s="49"/>
      <c r="Q42" s="45">
        <f t="shared" si="4"/>
        <v>22292693</v>
      </c>
    </row>
    <row r="43" spans="1:38" s="8" customFormat="1" ht="18" customHeight="1" x14ac:dyDescent="0.25">
      <c r="A43" s="87"/>
      <c r="B43" s="68">
        <v>71916000</v>
      </c>
      <c r="C43" s="73" t="s">
        <v>7</v>
      </c>
      <c r="D43" s="73"/>
      <c r="E43" s="73"/>
      <c r="F43" s="55"/>
      <c r="G43" s="44"/>
      <c r="H43" s="43"/>
      <c r="I43" s="55"/>
      <c r="J43" s="73" t="s">
        <v>42</v>
      </c>
      <c r="K43" s="75">
        <v>21</v>
      </c>
      <c r="L43" s="58">
        <v>477064</v>
      </c>
      <c r="M43" s="58">
        <f t="shared" si="14"/>
        <v>477064</v>
      </c>
      <c r="N43" s="49"/>
      <c r="O43" s="67"/>
      <c r="P43" s="67"/>
      <c r="Q43" s="45">
        <f t="shared" si="4"/>
        <v>477064</v>
      </c>
    </row>
    <row r="44" spans="1:38" s="8" customFormat="1" ht="15.75" x14ac:dyDescent="0.25">
      <c r="A44" s="85">
        <v>11</v>
      </c>
      <c r="B44" s="68">
        <v>71916000</v>
      </c>
      <c r="C44" s="73" t="s">
        <v>7</v>
      </c>
      <c r="D44" s="73" t="s">
        <v>32</v>
      </c>
      <c r="E44" s="73" t="s">
        <v>10</v>
      </c>
      <c r="F44" s="39" t="s">
        <v>54</v>
      </c>
      <c r="G44" s="44" t="s">
        <v>25</v>
      </c>
      <c r="H44" s="43">
        <v>3572.8</v>
      </c>
      <c r="I44" s="39">
        <v>145</v>
      </c>
      <c r="J44" s="73" t="s">
        <v>37</v>
      </c>
      <c r="K44" s="75" t="s">
        <v>1</v>
      </c>
      <c r="L44" s="58">
        <f>L45+L46+L47+L48</f>
        <v>4173006</v>
      </c>
      <c r="M44" s="58">
        <f>M45+M46+M47+M48</f>
        <v>3790826</v>
      </c>
      <c r="N44" s="58">
        <f t="shared" ref="N44:P44" si="16">N45+N46+N47+N48</f>
        <v>0</v>
      </c>
      <c r="O44" s="58">
        <f t="shared" si="16"/>
        <v>363071</v>
      </c>
      <c r="P44" s="58">
        <f t="shared" si="16"/>
        <v>19109</v>
      </c>
      <c r="Q44" s="45">
        <f>M44+N44+O44+P44</f>
        <v>4173006</v>
      </c>
    </row>
    <row r="45" spans="1:38" s="8" customFormat="1" ht="18" customHeight="1" x14ac:dyDescent="0.25">
      <c r="A45" s="86"/>
      <c r="B45" s="68">
        <v>71916000</v>
      </c>
      <c r="C45" s="73" t="s">
        <v>7</v>
      </c>
      <c r="D45" s="73"/>
      <c r="E45" s="73"/>
      <c r="F45" s="39"/>
      <c r="G45" s="44"/>
      <c r="H45" s="43"/>
      <c r="I45" s="39"/>
      <c r="J45" s="73" t="s">
        <v>43</v>
      </c>
      <c r="K45" s="56" t="s">
        <v>4</v>
      </c>
      <c r="L45" s="58">
        <v>3691821</v>
      </c>
      <c r="M45" s="58">
        <f t="shared" ref="M45:M47" si="17">L45</f>
        <v>3691821</v>
      </c>
      <c r="N45" s="49"/>
      <c r="O45" s="67"/>
      <c r="P45" s="67"/>
      <c r="Q45" s="45">
        <f t="shared" si="4"/>
        <v>3691821</v>
      </c>
    </row>
    <row r="46" spans="1:38" s="8" customFormat="1" ht="18" customHeight="1" x14ac:dyDescent="0.25">
      <c r="A46" s="86"/>
      <c r="B46" s="68">
        <v>71916000</v>
      </c>
      <c r="C46" s="73" t="s">
        <v>7</v>
      </c>
      <c r="D46" s="73"/>
      <c r="E46" s="73"/>
      <c r="F46" s="39"/>
      <c r="G46" s="44"/>
      <c r="H46" s="43"/>
      <c r="I46" s="39"/>
      <c r="J46" s="73" t="s">
        <v>42</v>
      </c>
      <c r="K46" s="75">
        <v>21</v>
      </c>
      <c r="L46" s="58">
        <v>79005</v>
      </c>
      <c r="M46" s="58">
        <f t="shared" si="17"/>
        <v>79005</v>
      </c>
      <c r="N46" s="49"/>
      <c r="O46" s="49"/>
      <c r="P46" s="49"/>
      <c r="Q46" s="45">
        <f t="shared" si="4"/>
        <v>79005</v>
      </c>
    </row>
    <row r="47" spans="1:38" s="20" customFormat="1" ht="33.75" customHeight="1" x14ac:dyDescent="0.3">
      <c r="A47" s="86"/>
      <c r="B47" s="61">
        <v>71916000</v>
      </c>
      <c r="C47" s="54" t="s">
        <v>7</v>
      </c>
      <c r="D47" s="54"/>
      <c r="E47" s="54"/>
      <c r="F47" s="39"/>
      <c r="G47" s="60"/>
      <c r="H47" s="43"/>
      <c r="I47" s="39"/>
      <c r="J47" s="72" t="s">
        <v>65</v>
      </c>
      <c r="K47" s="57">
        <v>96</v>
      </c>
      <c r="L47" s="50">
        <v>20000</v>
      </c>
      <c r="M47" s="58">
        <f t="shared" si="17"/>
        <v>20000</v>
      </c>
      <c r="N47" s="50"/>
      <c r="O47" s="50"/>
      <c r="P47" s="50"/>
      <c r="Q47" s="45">
        <f t="shared" si="4"/>
        <v>20000</v>
      </c>
      <c r="R47" s="21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7"/>
      <c r="AJ47" s="19"/>
      <c r="AK47" s="19"/>
      <c r="AL47" s="19"/>
    </row>
    <row r="48" spans="1:38" s="10" customFormat="1" ht="48" customHeight="1" x14ac:dyDescent="0.3">
      <c r="A48" s="87"/>
      <c r="B48" s="61">
        <v>71916000</v>
      </c>
      <c r="C48" s="54" t="s">
        <v>7</v>
      </c>
      <c r="D48" s="54"/>
      <c r="E48" s="62"/>
      <c r="F48" s="63"/>
      <c r="G48" s="60"/>
      <c r="H48" s="64"/>
      <c r="I48" s="63"/>
      <c r="J48" s="72" t="s">
        <v>38</v>
      </c>
      <c r="K48" s="56">
        <v>20</v>
      </c>
      <c r="L48" s="50">
        <v>382180</v>
      </c>
      <c r="M48" s="50"/>
      <c r="N48" s="41"/>
      <c r="O48" s="50">
        <f>L48*0.95</f>
        <v>363071</v>
      </c>
      <c r="P48" s="45">
        <f>L48-O48</f>
        <v>19109</v>
      </c>
      <c r="Q48" s="45">
        <f t="shared" si="4"/>
        <v>382180</v>
      </c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7"/>
      <c r="AJ48" s="9"/>
      <c r="AK48" s="9"/>
      <c r="AL48" s="9"/>
    </row>
    <row r="49" spans="1:17" s="8" customFormat="1" ht="15.75" x14ac:dyDescent="0.25">
      <c r="A49" s="85">
        <v>12</v>
      </c>
      <c r="B49" s="68">
        <v>71916000</v>
      </c>
      <c r="C49" s="73" t="s">
        <v>7</v>
      </c>
      <c r="D49" s="73" t="s">
        <v>32</v>
      </c>
      <c r="E49" s="73" t="s">
        <v>10</v>
      </c>
      <c r="F49" s="39" t="s">
        <v>46</v>
      </c>
      <c r="G49" s="44" t="s">
        <v>25</v>
      </c>
      <c r="H49" s="43">
        <v>4703.3999999999996</v>
      </c>
      <c r="I49" s="39">
        <v>145</v>
      </c>
      <c r="J49" s="73" t="s">
        <v>37</v>
      </c>
      <c r="K49" s="75" t="s">
        <v>1</v>
      </c>
      <c r="L49" s="58">
        <f>L50+L51</f>
        <v>3992514</v>
      </c>
      <c r="M49" s="58">
        <f>M50+M51</f>
        <v>3992514</v>
      </c>
      <c r="N49" s="58">
        <f t="shared" ref="N49:P49" si="18">N50+N51</f>
        <v>0</v>
      </c>
      <c r="O49" s="58">
        <f t="shared" si="18"/>
        <v>0</v>
      </c>
      <c r="P49" s="58">
        <f t="shared" si="18"/>
        <v>0</v>
      </c>
      <c r="Q49" s="45">
        <f t="shared" si="4"/>
        <v>3992514</v>
      </c>
    </row>
    <row r="50" spans="1:17" s="8" customFormat="1" ht="18" customHeight="1" x14ac:dyDescent="0.25">
      <c r="A50" s="86"/>
      <c r="B50" s="68">
        <v>71916000</v>
      </c>
      <c r="C50" s="73" t="s">
        <v>7</v>
      </c>
      <c r="D50" s="73"/>
      <c r="E50" s="73"/>
      <c r="F50" s="39"/>
      <c r="G50" s="44"/>
      <c r="H50" s="43"/>
      <c r="I50" s="39"/>
      <c r="J50" s="73" t="s">
        <v>43</v>
      </c>
      <c r="K50" s="56" t="s">
        <v>4</v>
      </c>
      <c r="L50" s="58">
        <v>3908864</v>
      </c>
      <c r="M50" s="58">
        <f t="shared" ref="M50:M51" si="19">L50</f>
        <v>3908864</v>
      </c>
      <c r="N50" s="49"/>
      <c r="O50" s="49"/>
      <c r="P50" s="49"/>
      <c r="Q50" s="45">
        <f t="shared" si="4"/>
        <v>3908864</v>
      </c>
    </row>
    <row r="51" spans="1:17" s="8" customFormat="1" ht="18" customHeight="1" x14ac:dyDescent="0.25">
      <c r="A51" s="87"/>
      <c r="B51" s="68">
        <v>71916000</v>
      </c>
      <c r="C51" s="73" t="s">
        <v>7</v>
      </c>
      <c r="D51" s="73"/>
      <c r="E51" s="73"/>
      <c r="F51" s="39"/>
      <c r="G51" s="44"/>
      <c r="H51" s="43"/>
      <c r="I51" s="39"/>
      <c r="J51" s="73" t="s">
        <v>42</v>
      </c>
      <c r="K51" s="75">
        <v>21</v>
      </c>
      <c r="L51" s="58">
        <v>83650</v>
      </c>
      <c r="M51" s="58">
        <f t="shared" si="19"/>
        <v>83650</v>
      </c>
      <c r="N51" s="49"/>
      <c r="O51" s="67"/>
      <c r="P51" s="67"/>
      <c r="Q51" s="45">
        <f t="shared" si="4"/>
        <v>83650</v>
      </c>
    </row>
    <row r="52" spans="1:17" s="8" customFormat="1" ht="15.75" x14ac:dyDescent="0.25">
      <c r="A52" s="85">
        <v>13</v>
      </c>
      <c r="B52" s="68">
        <v>71916000</v>
      </c>
      <c r="C52" s="73" t="s">
        <v>7</v>
      </c>
      <c r="D52" s="73" t="s">
        <v>32</v>
      </c>
      <c r="E52" s="73" t="s">
        <v>10</v>
      </c>
      <c r="F52" s="39" t="s">
        <v>47</v>
      </c>
      <c r="G52" s="44" t="s">
        <v>25</v>
      </c>
      <c r="H52" s="43">
        <v>4408</v>
      </c>
      <c r="I52" s="39">
        <v>119</v>
      </c>
      <c r="J52" s="73" t="s">
        <v>37</v>
      </c>
      <c r="K52" s="75" t="s">
        <v>1</v>
      </c>
      <c r="L52" s="58">
        <f>L53+L54</f>
        <v>3892357</v>
      </c>
      <c r="M52" s="58">
        <f>M53+M54</f>
        <v>3892357</v>
      </c>
      <c r="N52" s="58">
        <f t="shared" ref="N52:P52" si="20">N53+N54</f>
        <v>0</v>
      </c>
      <c r="O52" s="58">
        <f t="shared" si="20"/>
        <v>0</v>
      </c>
      <c r="P52" s="58">
        <f t="shared" si="20"/>
        <v>0</v>
      </c>
      <c r="Q52" s="45">
        <f t="shared" si="4"/>
        <v>3892357</v>
      </c>
    </row>
    <row r="53" spans="1:17" s="8" customFormat="1" ht="18" customHeight="1" x14ac:dyDescent="0.25">
      <c r="A53" s="86"/>
      <c r="B53" s="68">
        <v>71916000</v>
      </c>
      <c r="C53" s="73" t="s">
        <v>7</v>
      </c>
      <c r="D53" s="73"/>
      <c r="E53" s="73"/>
      <c r="F53" s="39"/>
      <c r="G53" s="44"/>
      <c r="H53" s="43"/>
      <c r="I53" s="39"/>
      <c r="J53" s="73" t="s">
        <v>43</v>
      </c>
      <c r="K53" s="56" t="s">
        <v>4</v>
      </c>
      <c r="L53" s="58">
        <v>3810805</v>
      </c>
      <c r="M53" s="58">
        <f t="shared" ref="M53:M54" si="21">L53</f>
        <v>3810805</v>
      </c>
      <c r="N53" s="49"/>
      <c r="O53" s="49"/>
      <c r="P53" s="49"/>
      <c r="Q53" s="45">
        <f t="shared" si="4"/>
        <v>3810805</v>
      </c>
    </row>
    <row r="54" spans="1:17" s="8" customFormat="1" ht="18" customHeight="1" x14ac:dyDescent="0.25">
      <c r="A54" s="87"/>
      <c r="B54" s="68">
        <v>71916000</v>
      </c>
      <c r="C54" s="73" t="s">
        <v>7</v>
      </c>
      <c r="D54" s="73"/>
      <c r="E54" s="73"/>
      <c r="F54" s="39"/>
      <c r="G54" s="44"/>
      <c r="H54" s="43"/>
      <c r="I54" s="39"/>
      <c r="J54" s="73" t="s">
        <v>42</v>
      </c>
      <c r="K54" s="75">
        <v>21</v>
      </c>
      <c r="L54" s="58">
        <v>81552</v>
      </c>
      <c r="M54" s="58">
        <f t="shared" si="21"/>
        <v>81552</v>
      </c>
      <c r="N54" s="49"/>
      <c r="O54" s="67"/>
      <c r="P54" s="67"/>
      <c r="Q54" s="45">
        <f t="shared" si="4"/>
        <v>81552</v>
      </c>
    </row>
    <row r="55" spans="1:17" s="8" customFormat="1" ht="15.75" x14ac:dyDescent="0.25">
      <c r="A55" s="85">
        <v>14</v>
      </c>
      <c r="B55" s="68">
        <v>71916000</v>
      </c>
      <c r="C55" s="73" t="s">
        <v>7</v>
      </c>
      <c r="D55" s="73" t="s">
        <v>32</v>
      </c>
      <c r="E55" s="73" t="s">
        <v>10</v>
      </c>
      <c r="F55" s="39" t="s">
        <v>48</v>
      </c>
      <c r="G55" s="44" t="s">
        <v>25</v>
      </c>
      <c r="H55" s="43">
        <v>5039.5</v>
      </c>
      <c r="I55" s="39">
        <v>129</v>
      </c>
      <c r="J55" s="73" t="s">
        <v>37</v>
      </c>
      <c r="K55" s="75" t="s">
        <v>1</v>
      </c>
      <c r="L55" s="58">
        <f>L56+L57</f>
        <v>3772114</v>
      </c>
      <c r="M55" s="58">
        <f>M56+M57</f>
        <v>3772114</v>
      </c>
      <c r="N55" s="58">
        <f t="shared" ref="N55:P55" si="22">N56+N57</f>
        <v>0</v>
      </c>
      <c r="O55" s="58">
        <f t="shared" si="22"/>
        <v>0</v>
      </c>
      <c r="P55" s="58">
        <f t="shared" si="22"/>
        <v>0</v>
      </c>
      <c r="Q55" s="45">
        <f t="shared" si="4"/>
        <v>3772114</v>
      </c>
    </row>
    <row r="56" spans="1:17" s="8" customFormat="1" ht="18" customHeight="1" x14ac:dyDescent="0.25">
      <c r="A56" s="86"/>
      <c r="B56" s="68">
        <v>71916000</v>
      </c>
      <c r="C56" s="73" t="s">
        <v>7</v>
      </c>
      <c r="D56" s="73"/>
      <c r="E56" s="73"/>
      <c r="F56" s="39"/>
      <c r="G56" s="44"/>
      <c r="H56" s="43"/>
      <c r="I56" s="39"/>
      <c r="J56" s="73" t="s">
        <v>43</v>
      </c>
      <c r="K56" s="56" t="s">
        <v>4</v>
      </c>
      <c r="L56" s="58">
        <v>3693082</v>
      </c>
      <c r="M56" s="58">
        <f t="shared" ref="M56:M57" si="23">L56</f>
        <v>3693082</v>
      </c>
      <c r="N56" s="49"/>
      <c r="O56" s="49"/>
      <c r="P56" s="49"/>
      <c r="Q56" s="45">
        <f t="shared" si="4"/>
        <v>3693082</v>
      </c>
    </row>
    <row r="57" spans="1:17" s="8" customFormat="1" ht="18" customHeight="1" x14ac:dyDescent="0.25">
      <c r="A57" s="87"/>
      <c r="B57" s="68">
        <v>71916000</v>
      </c>
      <c r="C57" s="73" t="s">
        <v>7</v>
      </c>
      <c r="D57" s="73"/>
      <c r="E57" s="73"/>
      <c r="F57" s="39"/>
      <c r="G57" s="44"/>
      <c r="H57" s="43"/>
      <c r="I57" s="39"/>
      <c r="J57" s="73" t="s">
        <v>42</v>
      </c>
      <c r="K57" s="75">
        <v>21</v>
      </c>
      <c r="L57" s="58">
        <v>79032</v>
      </c>
      <c r="M57" s="58">
        <f t="shared" si="23"/>
        <v>79032</v>
      </c>
      <c r="N57" s="49"/>
      <c r="O57" s="67"/>
      <c r="P57" s="67"/>
      <c r="Q57" s="45">
        <f t="shared" si="4"/>
        <v>79032</v>
      </c>
    </row>
    <row r="58" spans="1:17" s="8" customFormat="1" ht="15.75" x14ac:dyDescent="0.25">
      <c r="A58" s="85">
        <v>15</v>
      </c>
      <c r="B58" s="68">
        <v>71916000</v>
      </c>
      <c r="C58" s="73" t="s">
        <v>7</v>
      </c>
      <c r="D58" s="73" t="s">
        <v>32</v>
      </c>
      <c r="E58" s="73" t="s">
        <v>10</v>
      </c>
      <c r="F58" s="39" t="s">
        <v>49</v>
      </c>
      <c r="G58" s="44" t="s">
        <v>25</v>
      </c>
      <c r="H58" s="43">
        <v>3431</v>
      </c>
      <c r="I58" s="39">
        <v>124</v>
      </c>
      <c r="J58" s="73" t="s">
        <v>37</v>
      </c>
      <c r="K58" s="75" t="s">
        <v>1</v>
      </c>
      <c r="L58" s="58">
        <f>L59+L60</f>
        <v>3358084</v>
      </c>
      <c r="M58" s="58">
        <f>M59+M60</f>
        <v>3358084</v>
      </c>
      <c r="N58" s="58">
        <f t="shared" ref="N58:P58" si="24">N59+N60</f>
        <v>0</v>
      </c>
      <c r="O58" s="58">
        <f t="shared" si="24"/>
        <v>0</v>
      </c>
      <c r="P58" s="58">
        <f t="shared" si="24"/>
        <v>0</v>
      </c>
      <c r="Q58" s="45">
        <f t="shared" si="4"/>
        <v>3358084</v>
      </c>
    </row>
    <row r="59" spans="1:17" s="8" customFormat="1" ht="18" customHeight="1" x14ac:dyDescent="0.25">
      <c r="A59" s="86"/>
      <c r="B59" s="68">
        <v>71916000</v>
      </c>
      <c r="C59" s="73" t="s">
        <v>7</v>
      </c>
      <c r="D59" s="73"/>
      <c r="E59" s="73"/>
      <c r="F59" s="39"/>
      <c r="G59" s="44"/>
      <c r="H59" s="43"/>
      <c r="I59" s="39"/>
      <c r="J59" s="73" t="s">
        <v>43</v>
      </c>
      <c r="K59" s="56" t="s">
        <v>4</v>
      </c>
      <c r="L59" s="58">
        <v>3287726</v>
      </c>
      <c r="M59" s="58">
        <f t="shared" ref="M59:M60" si="25">L59</f>
        <v>3287726</v>
      </c>
      <c r="N59" s="49"/>
      <c r="O59" s="49"/>
      <c r="P59" s="49"/>
      <c r="Q59" s="45">
        <f t="shared" si="4"/>
        <v>3287726</v>
      </c>
    </row>
    <row r="60" spans="1:17" s="8" customFormat="1" ht="18" customHeight="1" x14ac:dyDescent="0.25">
      <c r="A60" s="87"/>
      <c r="B60" s="68">
        <v>71916000</v>
      </c>
      <c r="C60" s="73" t="s">
        <v>7</v>
      </c>
      <c r="D60" s="73"/>
      <c r="E60" s="73"/>
      <c r="F60" s="39"/>
      <c r="G60" s="44"/>
      <c r="H60" s="43"/>
      <c r="I60" s="39"/>
      <c r="J60" s="73" t="s">
        <v>42</v>
      </c>
      <c r="K60" s="75">
        <v>21</v>
      </c>
      <c r="L60" s="58">
        <v>70358</v>
      </c>
      <c r="M60" s="58">
        <f t="shared" si="25"/>
        <v>70358</v>
      </c>
      <c r="N60" s="49"/>
      <c r="O60" s="67"/>
      <c r="P60" s="67"/>
      <c r="Q60" s="45">
        <f t="shared" si="4"/>
        <v>70358</v>
      </c>
    </row>
    <row r="61" spans="1:17" s="8" customFormat="1" ht="15.75" x14ac:dyDescent="0.25">
      <c r="A61" s="79">
        <v>16</v>
      </c>
      <c r="B61" s="68">
        <v>71916000</v>
      </c>
      <c r="C61" s="73" t="s">
        <v>7</v>
      </c>
      <c r="D61" s="73" t="s">
        <v>32</v>
      </c>
      <c r="E61" s="73" t="s">
        <v>10</v>
      </c>
      <c r="F61" s="39">
        <v>17</v>
      </c>
      <c r="G61" s="44" t="s">
        <v>25</v>
      </c>
      <c r="H61" s="30">
        <v>3680.2</v>
      </c>
      <c r="I61" s="39">
        <v>150</v>
      </c>
      <c r="J61" s="73" t="s">
        <v>37</v>
      </c>
      <c r="K61" s="75" t="s">
        <v>1</v>
      </c>
      <c r="L61" s="50">
        <f>L62</f>
        <v>20000</v>
      </c>
      <c r="M61" s="50">
        <f>M62</f>
        <v>20000</v>
      </c>
      <c r="N61" s="50">
        <f t="shared" ref="N61:P61" si="26">N62</f>
        <v>0</v>
      </c>
      <c r="O61" s="50">
        <f t="shared" si="26"/>
        <v>0</v>
      </c>
      <c r="P61" s="50">
        <f t="shared" si="26"/>
        <v>0</v>
      </c>
      <c r="Q61" s="45">
        <f>M61+N61+O61+P61</f>
        <v>20000</v>
      </c>
    </row>
    <row r="62" spans="1:17" s="8" customFormat="1" ht="33.75" customHeight="1" x14ac:dyDescent="0.25">
      <c r="A62" s="79"/>
      <c r="B62" s="68">
        <v>71916000</v>
      </c>
      <c r="C62" s="73" t="s">
        <v>7</v>
      </c>
      <c r="D62" s="73"/>
      <c r="E62" s="73"/>
      <c r="F62" s="39"/>
      <c r="G62" s="44"/>
      <c r="H62" s="43"/>
      <c r="I62" s="39"/>
      <c r="J62" s="72" t="s">
        <v>65</v>
      </c>
      <c r="K62" s="57">
        <v>96</v>
      </c>
      <c r="L62" s="50">
        <v>20000</v>
      </c>
      <c r="M62" s="58">
        <f>L62</f>
        <v>20000</v>
      </c>
      <c r="N62" s="49"/>
      <c r="O62" s="49"/>
      <c r="P62" s="49"/>
      <c r="Q62" s="45">
        <f>M62+N62+O62+P62</f>
        <v>20000</v>
      </c>
    </row>
    <row r="63" spans="1:17" s="8" customFormat="1" ht="15.75" x14ac:dyDescent="0.25">
      <c r="A63" s="85">
        <v>17</v>
      </c>
      <c r="B63" s="68">
        <v>71916000</v>
      </c>
      <c r="C63" s="73" t="s">
        <v>7</v>
      </c>
      <c r="D63" s="73" t="s">
        <v>32</v>
      </c>
      <c r="E63" s="73" t="s">
        <v>50</v>
      </c>
      <c r="F63" s="39">
        <v>7</v>
      </c>
      <c r="G63" s="44" t="s">
        <v>25</v>
      </c>
      <c r="H63" s="43">
        <v>3937.1</v>
      </c>
      <c r="I63" s="39">
        <v>184</v>
      </c>
      <c r="J63" s="73" t="s">
        <v>37</v>
      </c>
      <c r="K63" s="75" t="s">
        <v>1</v>
      </c>
      <c r="L63" s="58">
        <f>L64+L65</f>
        <v>7127816</v>
      </c>
      <c r="M63" s="58">
        <f>M64+M65</f>
        <v>7127816</v>
      </c>
      <c r="N63" s="58">
        <f t="shared" ref="N63:P63" si="27">N64+N65</f>
        <v>0</v>
      </c>
      <c r="O63" s="58">
        <f t="shared" si="27"/>
        <v>0</v>
      </c>
      <c r="P63" s="58">
        <f t="shared" si="27"/>
        <v>0</v>
      </c>
      <c r="Q63" s="45">
        <f t="shared" si="4"/>
        <v>7127816</v>
      </c>
    </row>
    <row r="64" spans="1:17" s="8" customFormat="1" ht="18" customHeight="1" x14ac:dyDescent="0.25">
      <c r="A64" s="86"/>
      <c r="B64" s="68">
        <v>71916000</v>
      </c>
      <c r="C64" s="73" t="s">
        <v>7</v>
      </c>
      <c r="D64" s="73"/>
      <c r="E64" s="73"/>
      <c r="F64" s="39"/>
      <c r="G64" s="44"/>
      <c r="H64" s="43"/>
      <c r="I64" s="39"/>
      <c r="J64" s="73" t="s">
        <v>43</v>
      </c>
      <c r="K64" s="56" t="s">
        <v>4</v>
      </c>
      <c r="L64" s="58">
        <v>6978476</v>
      </c>
      <c r="M64" s="58">
        <f t="shared" ref="M64:M65" si="28">L64</f>
        <v>6978476</v>
      </c>
      <c r="N64" s="49"/>
      <c r="O64" s="49"/>
      <c r="P64" s="49"/>
      <c r="Q64" s="45">
        <f t="shared" si="4"/>
        <v>6978476</v>
      </c>
    </row>
    <row r="65" spans="1:17" s="8" customFormat="1" ht="18" customHeight="1" x14ac:dyDescent="0.25">
      <c r="A65" s="87"/>
      <c r="B65" s="68">
        <v>71916000</v>
      </c>
      <c r="C65" s="73" t="s">
        <v>7</v>
      </c>
      <c r="D65" s="73"/>
      <c r="E65" s="73"/>
      <c r="F65" s="39"/>
      <c r="G65" s="44"/>
      <c r="H65" s="43"/>
      <c r="I65" s="39"/>
      <c r="J65" s="73" t="s">
        <v>42</v>
      </c>
      <c r="K65" s="75">
        <v>21</v>
      </c>
      <c r="L65" s="58">
        <v>149340</v>
      </c>
      <c r="M65" s="58">
        <f t="shared" si="28"/>
        <v>149340</v>
      </c>
      <c r="N65" s="49"/>
      <c r="O65" s="67"/>
      <c r="P65" s="67"/>
      <c r="Q65" s="45">
        <f t="shared" si="4"/>
        <v>149340</v>
      </c>
    </row>
    <row r="66" spans="1:17" s="8" customFormat="1" ht="15.75" x14ac:dyDescent="0.25">
      <c r="A66" s="85">
        <v>18</v>
      </c>
      <c r="B66" s="68">
        <v>71916000</v>
      </c>
      <c r="C66" s="73" t="s">
        <v>7</v>
      </c>
      <c r="D66" s="73" t="s">
        <v>32</v>
      </c>
      <c r="E66" s="73" t="s">
        <v>50</v>
      </c>
      <c r="F66" s="39">
        <v>9</v>
      </c>
      <c r="G66" s="44" t="s">
        <v>25</v>
      </c>
      <c r="H66" s="43">
        <v>3600.9</v>
      </c>
      <c r="I66" s="39">
        <v>130</v>
      </c>
      <c r="J66" s="73" t="s">
        <v>37</v>
      </c>
      <c r="K66" s="75" t="s">
        <v>1</v>
      </c>
      <c r="L66" s="58">
        <f>L67+L68</f>
        <v>5903827</v>
      </c>
      <c r="M66" s="58">
        <f>M67+M68</f>
        <v>5903827</v>
      </c>
      <c r="N66" s="58">
        <f t="shared" ref="N66:P66" si="29">N67+N68</f>
        <v>0</v>
      </c>
      <c r="O66" s="58">
        <f t="shared" si="29"/>
        <v>0</v>
      </c>
      <c r="P66" s="58">
        <f t="shared" si="29"/>
        <v>0</v>
      </c>
      <c r="Q66" s="45">
        <f t="shared" si="4"/>
        <v>5903827</v>
      </c>
    </row>
    <row r="67" spans="1:17" s="8" customFormat="1" ht="18" customHeight="1" x14ac:dyDescent="0.25">
      <c r="A67" s="86"/>
      <c r="B67" s="68">
        <v>71916000</v>
      </c>
      <c r="C67" s="73" t="s">
        <v>7</v>
      </c>
      <c r="D67" s="73"/>
      <c r="E67" s="73"/>
      <c r="F67" s="39"/>
      <c r="G67" s="44"/>
      <c r="H67" s="43"/>
      <c r="I67" s="39"/>
      <c r="J67" s="73" t="s">
        <v>43</v>
      </c>
      <c r="K67" s="56" t="s">
        <v>4</v>
      </c>
      <c r="L67" s="58">
        <v>5780132</v>
      </c>
      <c r="M67" s="58">
        <f t="shared" ref="M67:M68" si="30">L67</f>
        <v>5780132</v>
      </c>
      <c r="N67" s="49"/>
      <c r="O67" s="49"/>
      <c r="P67" s="49"/>
      <c r="Q67" s="45">
        <f t="shared" si="4"/>
        <v>5780132</v>
      </c>
    </row>
    <row r="68" spans="1:17" s="8" customFormat="1" ht="18" customHeight="1" x14ac:dyDescent="0.25">
      <c r="A68" s="87"/>
      <c r="B68" s="68">
        <v>71916000</v>
      </c>
      <c r="C68" s="73" t="s">
        <v>7</v>
      </c>
      <c r="D68" s="73"/>
      <c r="E68" s="73"/>
      <c r="F68" s="39"/>
      <c r="G68" s="44"/>
      <c r="H68" s="43"/>
      <c r="I68" s="39"/>
      <c r="J68" s="73" t="s">
        <v>42</v>
      </c>
      <c r="K68" s="75">
        <v>21</v>
      </c>
      <c r="L68" s="58">
        <v>123695</v>
      </c>
      <c r="M68" s="58">
        <f t="shared" si="30"/>
        <v>123695</v>
      </c>
      <c r="N68" s="49"/>
      <c r="O68" s="67"/>
      <c r="P68" s="67"/>
      <c r="Q68" s="45">
        <f t="shared" si="4"/>
        <v>123695</v>
      </c>
    </row>
    <row r="69" spans="1:17" s="8" customFormat="1" ht="15.75" x14ac:dyDescent="0.25">
      <c r="A69" s="85">
        <v>19</v>
      </c>
      <c r="B69" s="68">
        <v>71916000</v>
      </c>
      <c r="C69" s="73" t="s">
        <v>7</v>
      </c>
      <c r="D69" s="73" t="s">
        <v>32</v>
      </c>
      <c r="E69" s="73" t="s">
        <v>50</v>
      </c>
      <c r="F69" s="39">
        <v>10</v>
      </c>
      <c r="G69" s="44" t="s">
        <v>25</v>
      </c>
      <c r="H69" s="43">
        <v>3598.9</v>
      </c>
      <c r="I69" s="39">
        <v>119</v>
      </c>
      <c r="J69" s="73" t="s">
        <v>37</v>
      </c>
      <c r="K69" s="75" t="s">
        <v>1</v>
      </c>
      <c r="L69" s="58">
        <f>L70+L71</f>
        <v>6200506</v>
      </c>
      <c r="M69" s="58">
        <f>M70+M71</f>
        <v>6200506</v>
      </c>
      <c r="N69" s="58">
        <f t="shared" ref="N69:P69" si="31">N70+N71</f>
        <v>0</v>
      </c>
      <c r="O69" s="58">
        <f t="shared" si="31"/>
        <v>0</v>
      </c>
      <c r="P69" s="58">
        <f t="shared" si="31"/>
        <v>0</v>
      </c>
      <c r="Q69" s="45">
        <f t="shared" si="4"/>
        <v>6200506</v>
      </c>
    </row>
    <row r="70" spans="1:17" s="8" customFormat="1" ht="18" customHeight="1" x14ac:dyDescent="0.25">
      <c r="A70" s="86"/>
      <c r="B70" s="68">
        <v>71916000</v>
      </c>
      <c r="C70" s="73" t="s">
        <v>7</v>
      </c>
      <c r="D70" s="73"/>
      <c r="E70" s="73"/>
      <c r="F70" s="39"/>
      <c r="G70" s="44"/>
      <c r="H70" s="43"/>
      <c r="I70" s="39"/>
      <c r="J70" s="73" t="s">
        <v>43</v>
      </c>
      <c r="K70" s="56" t="s">
        <v>4</v>
      </c>
      <c r="L70" s="58">
        <v>6070595</v>
      </c>
      <c r="M70" s="58">
        <f t="shared" ref="M70:M71" si="32">L70</f>
        <v>6070595</v>
      </c>
      <c r="N70" s="49"/>
      <c r="O70" s="49"/>
      <c r="P70" s="49"/>
      <c r="Q70" s="45">
        <f t="shared" si="4"/>
        <v>6070595</v>
      </c>
    </row>
    <row r="71" spans="1:17" s="8" customFormat="1" ht="18" customHeight="1" x14ac:dyDescent="0.25">
      <c r="A71" s="87"/>
      <c r="B71" s="68">
        <v>71916000</v>
      </c>
      <c r="C71" s="73" t="s">
        <v>7</v>
      </c>
      <c r="D71" s="73"/>
      <c r="E71" s="73"/>
      <c r="F71" s="39"/>
      <c r="G71" s="44"/>
      <c r="H71" s="43"/>
      <c r="I71" s="39"/>
      <c r="J71" s="73" t="s">
        <v>42</v>
      </c>
      <c r="K71" s="75">
        <v>21</v>
      </c>
      <c r="L71" s="58">
        <v>129911</v>
      </c>
      <c r="M71" s="58">
        <f t="shared" si="32"/>
        <v>129911</v>
      </c>
      <c r="N71" s="49"/>
      <c r="O71" s="67"/>
      <c r="P71" s="67"/>
      <c r="Q71" s="45">
        <f t="shared" si="4"/>
        <v>129911</v>
      </c>
    </row>
    <row r="72" spans="1:17" s="8" customFormat="1" ht="15.75" x14ac:dyDescent="0.25">
      <c r="A72" s="85">
        <v>20</v>
      </c>
      <c r="B72" s="68">
        <v>71916000</v>
      </c>
      <c r="C72" s="73" t="s">
        <v>7</v>
      </c>
      <c r="D72" s="73" t="s">
        <v>32</v>
      </c>
      <c r="E72" s="73" t="s">
        <v>34</v>
      </c>
      <c r="F72" s="39">
        <v>14</v>
      </c>
      <c r="G72" s="44" t="s">
        <v>25</v>
      </c>
      <c r="H72" s="43">
        <v>506.4</v>
      </c>
      <c r="I72" s="39">
        <v>22</v>
      </c>
      <c r="J72" s="73" t="s">
        <v>37</v>
      </c>
      <c r="K72" s="75" t="s">
        <v>1</v>
      </c>
      <c r="L72" s="58">
        <f>L73+L74</f>
        <v>1406026</v>
      </c>
      <c r="M72" s="58">
        <f>M73+M74</f>
        <v>1406026</v>
      </c>
      <c r="N72" s="58">
        <f t="shared" ref="N72:P72" si="33">N73+N74</f>
        <v>0</v>
      </c>
      <c r="O72" s="58">
        <f t="shared" si="33"/>
        <v>0</v>
      </c>
      <c r="P72" s="58">
        <f t="shared" si="33"/>
        <v>0</v>
      </c>
      <c r="Q72" s="45">
        <f t="shared" si="4"/>
        <v>1406026</v>
      </c>
    </row>
    <row r="73" spans="1:17" s="8" customFormat="1" ht="18" customHeight="1" x14ac:dyDescent="0.25">
      <c r="A73" s="86"/>
      <c r="B73" s="68">
        <v>71916000</v>
      </c>
      <c r="C73" s="73" t="s">
        <v>7</v>
      </c>
      <c r="D73" s="73"/>
      <c r="E73" s="73"/>
      <c r="F73" s="39"/>
      <c r="G73" s="44"/>
      <c r="H73" s="43"/>
      <c r="I73" s="39"/>
      <c r="J73" s="73" t="s">
        <v>43</v>
      </c>
      <c r="K73" s="56" t="s">
        <v>4</v>
      </c>
      <c r="L73" s="58">
        <v>1376567</v>
      </c>
      <c r="M73" s="58">
        <f t="shared" ref="M73:M74" si="34">L73</f>
        <v>1376567</v>
      </c>
      <c r="N73" s="49"/>
      <c r="O73" s="49"/>
      <c r="P73" s="49"/>
      <c r="Q73" s="45">
        <f t="shared" si="4"/>
        <v>1376567</v>
      </c>
    </row>
    <row r="74" spans="1:17" s="8" customFormat="1" ht="18" customHeight="1" x14ac:dyDescent="0.25">
      <c r="A74" s="87"/>
      <c r="B74" s="68">
        <v>71916000</v>
      </c>
      <c r="C74" s="73" t="s">
        <v>7</v>
      </c>
      <c r="D74" s="73"/>
      <c r="E74" s="73"/>
      <c r="F74" s="39"/>
      <c r="G74" s="44"/>
      <c r="H74" s="43"/>
      <c r="I74" s="39"/>
      <c r="J74" s="73" t="s">
        <v>42</v>
      </c>
      <c r="K74" s="75">
        <v>21</v>
      </c>
      <c r="L74" s="58">
        <v>29459</v>
      </c>
      <c r="M74" s="58">
        <f t="shared" si="34"/>
        <v>29459</v>
      </c>
      <c r="N74" s="49"/>
      <c r="O74" s="67"/>
      <c r="P74" s="67"/>
      <c r="Q74" s="45">
        <f t="shared" si="4"/>
        <v>29459</v>
      </c>
    </row>
    <row r="75" spans="1:17" s="8" customFormat="1" ht="15.75" x14ac:dyDescent="0.25">
      <c r="A75" s="85">
        <v>21</v>
      </c>
      <c r="B75" s="68">
        <v>71916000</v>
      </c>
      <c r="C75" s="73" t="s">
        <v>7</v>
      </c>
      <c r="D75" s="73" t="s">
        <v>32</v>
      </c>
      <c r="E75" s="73" t="s">
        <v>34</v>
      </c>
      <c r="F75" s="39">
        <v>18</v>
      </c>
      <c r="G75" s="44" t="s">
        <v>25</v>
      </c>
      <c r="H75" s="43">
        <v>493.7</v>
      </c>
      <c r="I75" s="39">
        <v>22</v>
      </c>
      <c r="J75" s="73" t="s">
        <v>37</v>
      </c>
      <c r="K75" s="75" t="s">
        <v>1</v>
      </c>
      <c r="L75" s="58">
        <f>L76+L77</f>
        <v>1398280</v>
      </c>
      <c r="M75" s="58">
        <f>M76+M77</f>
        <v>1398280</v>
      </c>
      <c r="N75" s="58">
        <f t="shared" ref="N75:P75" si="35">N76+N77</f>
        <v>0</v>
      </c>
      <c r="O75" s="58">
        <f t="shared" si="35"/>
        <v>0</v>
      </c>
      <c r="P75" s="58">
        <f t="shared" si="35"/>
        <v>0</v>
      </c>
      <c r="Q75" s="45">
        <f t="shared" si="4"/>
        <v>1398280</v>
      </c>
    </row>
    <row r="76" spans="1:17" s="8" customFormat="1" ht="18" customHeight="1" x14ac:dyDescent="0.25">
      <c r="A76" s="86"/>
      <c r="B76" s="68">
        <v>71916000</v>
      </c>
      <c r="C76" s="73" t="s">
        <v>7</v>
      </c>
      <c r="D76" s="73"/>
      <c r="E76" s="73"/>
      <c r="F76" s="39"/>
      <c r="G76" s="44"/>
      <c r="H76" s="43"/>
      <c r="I76" s="39"/>
      <c r="J76" s="73" t="s">
        <v>43</v>
      </c>
      <c r="K76" s="56" t="s">
        <v>4</v>
      </c>
      <c r="L76" s="58">
        <v>1368983</v>
      </c>
      <c r="M76" s="58">
        <f t="shared" ref="M76:M77" si="36">L76</f>
        <v>1368983</v>
      </c>
      <c r="N76" s="49"/>
      <c r="O76" s="49"/>
      <c r="P76" s="49"/>
      <c r="Q76" s="45">
        <f t="shared" si="4"/>
        <v>1368983</v>
      </c>
    </row>
    <row r="77" spans="1:17" s="8" customFormat="1" ht="18" customHeight="1" x14ac:dyDescent="0.25">
      <c r="A77" s="87"/>
      <c r="B77" s="68">
        <v>71916000</v>
      </c>
      <c r="C77" s="73" t="s">
        <v>7</v>
      </c>
      <c r="D77" s="73"/>
      <c r="E77" s="73"/>
      <c r="F77" s="39"/>
      <c r="G77" s="44"/>
      <c r="H77" s="43"/>
      <c r="I77" s="39"/>
      <c r="J77" s="73" t="s">
        <v>42</v>
      </c>
      <c r="K77" s="75">
        <v>21</v>
      </c>
      <c r="L77" s="58">
        <v>29297</v>
      </c>
      <c r="M77" s="58">
        <f t="shared" si="36"/>
        <v>29297</v>
      </c>
      <c r="N77" s="49"/>
      <c r="O77" s="67"/>
      <c r="P77" s="67"/>
      <c r="Q77" s="45">
        <f t="shared" si="4"/>
        <v>29297</v>
      </c>
    </row>
    <row r="78" spans="1:17" s="8" customFormat="1" ht="15.75" x14ac:dyDescent="0.25">
      <c r="A78" s="85">
        <v>22</v>
      </c>
      <c r="B78" s="68">
        <v>71916000</v>
      </c>
      <c r="C78" s="73" t="s">
        <v>7</v>
      </c>
      <c r="D78" s="73" t="s">
        <v>32</v>
      </c>
      <c r="E78" s="73" t="s">
        <v>33</v>
      </c>
      <c r="F78" s="39">
        <v>19</v>
      </c>
      <c r="G78" s="44" t="s">
        <v>25</v>
      </c>
      <c r="H78" s="43">
        <v>685.5</v>
      </c>
      <c r="I78" s="39">
        <v>29</v>
      </c>
      <c r="J78" s="73" t="s">
        <v>37</v>
      </c>
      <c r="K78" s="75" t="s">
        <v>1</v>
      </c>
      <c r="L78" s="58">
        <f>L79+L80</f>
        <v>1479522</v>
      </c>
      <c r="M78" s="58">
        <f>M79+M80</f>
        <v>1479522</v>
      </c>
      <c r="N78" s="58">
        <f t="shared" ref="N78:P78" si="37">N79+N80</f>
        <v>0</v>
      </c>
      <c r="O78" s="58">
        <f t="shared" si="37"/>
        <v>0</v>
      </c>
      <c r="P78" s="58">
        <f t="shared" si="37"/>
        <v>0</v>
      </c>
      <c r="Q78" s="45">
        <f t="shared" si="4"/>
        <v>1479522</v>
      </c>
    </row>
    <row r="79" spans="1:17" s="8" customFormat="1" ht="18" customHeight="1" x14ac:dyDescent="0.25">
      <c r="A79" s="86"/>
      <c r="B79" s="68">
        <v>71916000</v>
      </c>
      <c r="C79" s="73" t="s">
        <v>7</v>
      </c>
      <c r="D79" s="73"/>
      <c r="E79" s="73"/>
      <c r="F79" s="39"/>
      <c r="G79" s="44"/>
      <c r="H79" s="43"/>
      <c r="I79" s="39"/>
      <c r="J79" s="73" t="s">
        <v>43</v>
      </c>
      <c r="K79" s="56" t="s">
        <v>4</v>
      </c>
      <c r="L79" s="58">
        <v>1448523</v>
      </c>
      <c r="M79" s="58">
        <f t="shared" ref="M79:M80" si="38">L79</f>
        <v>1448523</v>
      </c>
      <c r="N79" s="49"/>
      <c r="O79" s="49"/>
      <c r="P79" s="49"/>
      <c r="Q79" s="45">
        <f t="shared" si="4"/>
        <v>1448523</v>
      </c>
    </row>
    <row r="80" spans="1:17" s="8" customFormat="1" ht="18" customHeight="1" x14ac:dyDescent="0.25">
      <c r="A80" s="87"/>
      <c r="B80" s="68">
        <v>71916000</v>
      </c>
      <c r="C80" s="73" t="s">
        <v>7</v>
      </c>
      <c r="D80" s="73"/>
      <c r="E80" s="73"/>
      <c r="F80" s="39"/>
      <c r="G80" s="44"/>
      <c r="H80" s="43"/>
      <c r="I80" s="39"/>
      <c r="J80" s="73" t="s">
        <v>42</v>
      </c>
      <c r="K80" s="75">
        <v>21</v>
      </c>
      <c r="L80" s="58">
        <v>30999</v>
      </c>
      <c r="M80" s="58">
        <f t="shared" si="38"/>
        <v>30999</v>
      </c>
      <c r="N80" s="49"/>
      <c r="O80" s="67"/>
      <c r="P80" s="67"/>
      <c r="Q80" s="45">
        <f t="shared" si="4"/>
        <v>30999</v>
      </c>
    </row>
    <row r="81" spans="1:17" s="8" customFormat="1" ht="15.75" x14ac:dyDescent="0.25">
      <c r="A81" s="85">
        <v>23</v>
      </c>
      <c r="B81" s="68">
        <v>71916000</v>
      </c>
      <c r="C81" s="73" t="s">
        <v>7</v>
      </c>
      <c r="D81" s="73" t="s">
        <v>32</v>
      </c>
      <c r="E81" s="73" t="s">
        <v>33</v>
      </c>
      <c r="F81" s="39">
        <v>28</v>
      </c>
      <c r="G81" s="44" t="s">
        <v>25</v>
      </c>
      <c r="H81" s="43">
        <v>683.2</v>
      </c>
      <c r="I81" s="39">
        <v>34</v>
      </c>
      <c r="J81" s="73" t="s">
        <v>37</v>
      </c>
      <c r="K81" s="75" t="s">
        <v>1</v>
      </c>
      <c r="L81" s="58">
        <f>L82+L83</f>
        <v>1476361</v>
      </c>
      <c r="M81" s="58">
        <f>M82+M83</f>
        <v>1476361</v>
      </c>
      <c r="N81" s="58">
        <f t="shared" ref="N81:P81" si="39">N82+N83</f>
        <v>0</v>
      </c>
      <c r="O81" s="58">
        <f t="shared" si="39"/>
        <v>0</v>
      </c>
      <c r="P81" s="58">
        <f t="shared" si="39"/>
        <v>0</v>
      </c>
      <c r="Q81" s="45">
        <f t="shared" si="4"/>
        <v>1476361</v>
      </c>
    </row>
    <row r="82" spans="1:17" s="8" customFormat="1" ht="18" customHeight="1" x14ac:dyDescent="0.25">
      <c r="A82" s="86"/>
      <c r="B82" s="68">
        <v>71916000</v>
      </c>
      <c r="C82" s="73" t="s">
        <v>7</v>
      </c>
      <c r="D82" s="73"/>
      <c r="E82" s="73"/>
      <c r="F82" s="39"/>
      <c r="G82" s="44"/>
      <c r="H82" s="43"/>
      <c r="I82" s="39"/>
      <c r="J82" s="73" t="s">
        <v>43</v>
      </c>
      <c r="K82" s="56" t="s">
        <v>4</v>
      </c>
      <c r="L82" s="58">
        <v>1445428</v>
      </c>
      <c r="M82" s="58">
        <f t="shared" ref="M82:M83" si="40">L82</f>
        <v>1445428</v>
      </c>
      <c r="N82" s="49"/>
      <c r="O82" s="49"/>
      <c r="P82" s="49"/>
      <c r="Q82" s="45">
        <f t="shared" si="4"/>
        <v>1445428</v>
      </c>
    </row>
    <row r="83" spans="1:17" s="8" customFormat="1" ht="18" customHeight="1" x14ac:dyDescent="0.25">
      <c r="A83" s="87"/>
      <c r="B83" s="68">
        <v>71916000</v>
      </c>
      <c r="C83" s="73" t="s">
        <v>7</v>
      </c>
      <c r="D83" s="73"/>
      <c r="E83" s="73"/>
      <c r="F83" s="39"/>
      <c r="G83" s="44"/>
      <c r="H83" s="43"/>
      <c r="I83" s="39"/>
      <c r="J83" s="73" t="s">
        <v>42</v>
      </c>
      <c r="K83" s="75">
        <v>21</v>
      </c>
      <c r="L83" s="58">
        <v>30933</v>
      </c>
      <c r="M83" s="58">
        <f t="shared" si="40"/>
        <v>30933</v>
      </c>
      <c r="N83" s="49"/>
      <c r="O83" s="67"/>
      <c r="P83" s="67"/>
      <c r="Q83" s="45">
        <f t="shared" si="4"/>
        <v>30933</v>
      </c>
    </row>
    <row r="84" spans="1:17" s="8" customFormat="1" ht="15.75" x14ac:dyDescent="0.25">
      <c r="A84" s="85">
        <v>24</v>
      </c>
      <c r="B84" s="68">
        <v>71916000</v>
      </c>
      <c r="C84" s="73" t="s">
        <v>7</v>
      </c>
      <c r="D84" s="73" t="s">
        <v>32</v>
      </c>
      <c r="E84" s="73" t="s">
        <v>35</v>
      </c>
      <c r="F84" s="39" t="s">
        <v>55</v>
      </c>
      <c r="G84" s="75" t="s">
        <v>25</v>
      </c>
      <c r="H84" s="43">
        <v>611.9</v>
      </c>
      <c r="I84" s="39">
        <v>24</v>
      </c>
      <c r="J84" s="73" t="s">
        <v>37</v>
      </c>
      <c r="K84" s="69" t="s">
        <v>1</v>
      </c>
      <c r="L84" s="58">
        <f>L85+L86+L87</f>
        <v>2637450</v>
      </c>
      <c r="M84" s="58">
        <f>M85+M86+M87</f>
        <v>2637450</v>
      </c>
      <c r="N84" s="58">
        <f t="shared" ref="N84:P84" si="41">N85+N86+N87</f>
        <v>0</v>
      </c>
      <c r="O84" s="58">
        <f t="shared" si="41"/>
        <v>0</v>
      </c>
      <c r="P84" s="58">
        <f t="shared" si="41"/>
        <v>0</v>
      </c>
      <c r="Q84" s="45">
        <f t="shared" si="4"/>
        <v>2637450</v>
      </c>
    </row>
    <row r="85" spans="1:17" s="8" customFormat="1" ht="18" customHeight="1" x14ac:dyDescent="0.25">
      <c r="A85" s="86"/>
      <c r="B85" s="68">
        <v>71916000</v>
      </c>
      <c r="C85" s="73" t="s">
        <v>7</v>
      </c>
      <c r="D85" s="73"/>
      <c r="E85" s="73"/>
      <c r="F85" s="39"/>
      <c r="G85" s="44"/>
      <c r="H85" s="43"/>
      <c r="I85" s="39"/>
      <c r="J85" s="53" t="s">
        <v>39</v>
      </c>
      <c r="K85" s="66">
        <v>10</v>
      </c>
      <c r="L85" s="58">
        <v>1391584</v>
      </c>
      <c r="M85" s="58">
        <f t="shared" ref="M85:M87" si="42">L85</f>
        <v>1391584</v>
      </c>
      <c r="N85" s="49"/>
      <c r="O85" s="49"/>
      <c r="P85" s="49"/>
      <c r="Q85" s="45">
        <f t="shared" si="4"/>
        <v>1391584</v>
      </c>
    </row>
    <row r="86" spans="1:17" s="8" customFormat="1" ht="18" customHeight="1" x14ac:dyDescent="0.25">
      <c r="A86" s="86"/>
      <c r="B86" s="68">
        <v>71916000</v>
      </c>
      <c r="C86" s="73" t="s">
        <v>7</v>
      </c>
      <c r="D86" s="73"/>
      <c r="E86" s="73"/>
      <c r="F86" s="39"/>
      <c r="G86" s="44"/>
      <c r="H86" s="43"/>
      <c r="I86" s="39"/>
      <c r="J86" s="73" t="s">
        <v>43</v>
      </c>
      <c r="K86" s="56" t="s">
        <v>4</v>
      </c>
      <c r="L86" s="58">
        <v>1190607</v>
      </c>
      <c r="M86" s="58">
        <f t="shared" si="42"/>
        <v>1190607</v>
      </c>
      <c r="N86" s="49"/>
      <c r="O86" s="67"/>
      <c r="P86" s="67"/>
      <c r="Q86" s="45">
        <f t="shared" si="4"/>
        <v>1190607</v>
      </c>
    </row>
    <row r="87" spans="1:17" s="8" customFormat="1" ht="18" customHeight="1" x14ac:dyDescent="0.25">
      <c r="A87" s="87"/>
      <c r="B87" s="68">
        <v>71916000</v>
      </c>
      <c r="C87" s="73" t="s">
        <v>7</v>
      </c>
      <c r="D87" s="73"/>
      <c r="E87" s="73"/>
      <c r="F87" s="39"/>
      <c r="G87" s="44"/>
      <c r="H87" s="43"/>
      <c r="I87" s="39"/>
      <c r="J87" s="73" t="s">
        <v>42</v>
      </c>
      <c r="K87" s="75">
        <v>21</v>
      </c>
      <c r="L87" s="58">
        <v>55259</v>
      </c>
      <c r="M87" s="58">
        <f t="shared" si="42"/>
        <v>55259</v>
      </c>
      <c r="N87" s="49"/>
      <c r="O87" s="49"/>
      <c r="P87" s="49"/>
      <c r="Q87" s="45">
        <f t="shared" si="4"/>
        <v>55259</v>
      </c>
    </row>
    <row r="88" spans="1:17" s="8" customFormat="1" ht="15.75" x14ac:dyDescent="0.25">
      <c r="A88" s="78">
        <v>25</v>
      </c>
      <c r="B88" s="68">
        <v>71916000</v>
      </c>
      <c r="C88" s="73" t="s">
        <v>7</v>
      </c>
      <c r="D88" s="54" t="s">
        <v>63</v>
      </c>
      <c r="E88" s="54" t="s">
        <v>12</v>
      </c>
      <c r="F88" s="39">
        <v>1</v>
      </c>
      <c r="G88" s="44" t="s">
        <v>25</v>
      </c>
      <c r="H88" s="43">
        <v>2579.8000000000002</v>
      </c>
      <c r="I88" s="39">
        <v>121</v>
      </c>
      <c r="J88" s="73" t="s">
        <v>37</v>
      </c>
      <c r="K88" s="75" t="s">
        <v>1</v>
      </c>
      <c r="L88" s="58">
        <f>L89+L90+L91+L92+L93</f>
        <v>9444585</v>
      </c>
      <c r="M88" s="58">
        <f>M89+M90+M91+M92+M93</f>
        <v>9444585</v>
      </c>
      <c r="N88" s="58">
        <f t="shared" ref="N88:P88" si="43">N89+N90+N91+N92+N93</f>
        <v>0</v>
      </c>
      <c r="O88" s="58">
        <f t="shared" si="43"/>
        <v>0</v>
      </c>
      <c r="P88" s="58">
        <f t="shared" si="43"/>
        <v>0</v>
      </c>
      <c r="Q88" s="45">
        <f t="shared" ref="Q88:Q127" si="44">M88+N88+O88+P88</f>
        <v>9444585</v>
      </c>
    </row>
    <row r="89" spans="1:17" s="8" customFormat="1" ht="30.75" customHeight="1" x14ac:dyDescent="0.25">
      <c r="A89" s="79"/>
      <c r="B89" s="68">
        <v>71916000</v>
      </c>
      <c r="C89" s="73" t="s">
        <v>7</v>
      </c>
      <c r="D89" s="73"/>
      <c r="E89" s="73"/>
      <c r="F89" s="39"/>
      <c r="G89" s="44"/>
      <c r="H89" s="43"/>
      <c r="I89" s="39"/>
      <c r="J89" s="72" t="s">
        <v>40</v>
      </c>
      <c r="K89" s="56" t="s">
        <v>6</v>
      </c>
      <c r="L89" s="58">
        <v>2452847</v>
      </c>
      <c r="M89" s="58">
        <f t="shared" ref="M89:M93" si="45">L89</f>
        <v>2452847</v>
      </c>
      <c r="N89" s="49"/>
      <c r="O89" s="49"/>
      <c r="P89" s="49"/>
      <c r="Q89" s="45">
        <f t="shared" si="44"/>
        <v>2452847</v>
      </c>
    </row>
    <row r="90" spans="1:17" s="8" customFormat="1" ht="31.5" customHeight="1" x14ac:dyDescent="0.25">
      <c r="A90" s="79"/>
      <c r="B90" s="68">
        <v>71916000</v>
      </c>
      <c r="C90" s="73" t="s">
        <v>7</v>
      </c>
      <c r="D90" s="73"/>
      <c r="E90" s="73"/>
      <c r="F90" s="39"/>
      <c r="G90" s="44"/>
      <c r="H90" s="43"/>
      <c r="I90" s="39"/>
      <c r="J90" s="51" t="s">
        <v>44</v>
      </c>
      <c r="K90" s="59" t="s">
        <v>0</v>
      </c>
      <c r="L90" s="58">
        <v>1071337</v>
      </c>
      <c r="M90" s="58">
        <f t="shared" si="45"/>
        <v>1071337</v>
      </c>
      <c r="N90" s="49"/>
      <c r="O90" s="67"/>
      <c r="P90" s="67"/>
      <c r="Q90" s="45">
        <f t="shared" si="44"/>
        <v>1071337</v>
      </c>
    </row>
    <row r="91" spans="1:17" s="8" customFormat="1" ht="31.5" customHeight="1" x14ac:dyDescent="0.25">
      <c r="A91" s="79"/>
      <c r="B91" s="68">
        <v>71916000</v>
      </c>
      <c r="C91" s="73" t="s">
        <v>7</v>
      </c>
      <c r="D91" s="73"/>
      <c r="E91" s="73"/>
      <c r="F91" s="39"/>
      <c r="G91" s="44"/>
      <c r="H91" s="43"/>
      <c r="I91" s="39"/>
      <c r="J91" s="51" t="s">
        <v>45</v>
      </c>
      <c r="K91" s="59" t="s">
        <v>3</v>
      </c>
      <c r="L91" s="58">
        <v>4437494</v>
      </c>
      <c r="M91" s="58">
        <f t="shared" si="45"/>
        <v>4437494</v>
      </c>
      <c r="N91" s="49"/>
      <c r="O91" s="49"/>
      <c r="P91" s="49"/>
      <c r="Q91" s="45">
        <f t="shared" si="44"/>
        <v>4437494</v>
      </c>
    </row>
    <row r="92" spans="1:17" s="8" customFormat="1" ht="33.75" customHeight="1" x14ac:dyDescent="0.25">
      <c r="A92" s="79"/>
      <c r="B92" s="68">
        <v>71916000</v>
      </c>
      <c r="C92" s="73" t="s">
        <v>7</v>
      </c>
      <c r="D92" s="73"/>
      <c r="E92" s="73"/>
      <c r="F92" s="39"/>
      <c r="G92" s="44"/>
      <c r="H92" s="43"/>
      <c r="I92" s="39"/>
      <c r="J92" s="73" t="s">
        <v>41</v>
      </c>
      <c r="K92" s="56" t="s">
        <v>5</v>
      </c>
      <c r="L92" s="58">
        <v>1285027</v>
      </c>
      <c r="M92" s="58">
        <f t="shared" si="45"/>
        <v>1285027</v>
      </c>
      <c r="N92" s="49"/>
      <c r="O92" s="49"/>
      <c r="P92" s="49"/>
      <c r="Q92" s="45">
        <f t="shared" si="44"/>
        <v>1285027</v>
      </c>
    </row>
    <row r="93" spans="1:17" s="8" customFormat="1" ht="18" customHeight="1" x14ac:dyDescent="0.25">
      <c r="A93" s="80"/>
      <c r="B93" s="68">
        <v>71916000</v>
      </c>
      <c r="C93" s="73" t="s">
        <v>7</v>
      </c>
      <c r="D93" s="73"/>
      <c r="E93" s="73"/>
      <c r="F93" s="39"/>
      <c r="G93" s="44"/>
      <c r="H93" s="43"/>
      <c r="I93" s="39"/>
      <c r="J93" s="73" t="s">
        <v>42</v>
      </c>
      <c r="K93" s="75">
        <v>21</v>
      </c>
      <c r="L93" s="58">
        <v>197880</v>
      </c>
      <c r="M93" s="58">
        <f t="shared" si="45"/>
        <v>197880</v>
      </c>
      <c r="N93" s="49"/>
      <c r="O93" s="49"/>
      <c r="P93" s="49"/>
      <c r="Q93" s="45">
        <f t="shared" si="44"/>
        <v>197880</v>
      </c>
    </row>
    <row r="94" spans="1:17" s="8" customFormat="1" ht="15.75" x14ac:dyDescent="0.25">
      <c r="A94" s="78">
        <v>26</v>
      </c>
      <c r="B94" s="68">
        <v>71916000</v>
      </c>
      <c r="C94" s="73" t="s">
        <v>7</v>
      </c>
      <c r="D94" s="54" t="s">
        <v>63</v>
      </c>
      <c r="E94" s="73" t="s">
        <v>2</v>
      </c>
      <c r="F94" s="39">
        <v>5</v>
      </c>
      <c r="G94" s="44" t="s">
        <v>25</v>
      </c>
      <c r="H94" s="43">
        <v>2753.7</v>
      </c>
      <c r="I94" s="39">
        <v>110</v>
      </c>
      <c r="J94" s="73" t="s">
        <v>37</v>
      </c>
      <c r="K94" s="75" t="s">
        <v>1</v>
      </c>
      <c r="L94" s="58">
        <f>L95+L96+L97</f>
        <v>8114618</v>
      </c>
      <c r="M94" s="58">
        <f>M95+M96+M97</f>
        <v>8114618</v>
      </c>
      <c r="N94" s="58">
        <f t="shared" ref="N94:P94" si="46">N95+N96+N97</f>
        <v>0</v>
      </c>
      <c r="O94" s="58">
        <f t="shared" si="46"/>
        <v>0</v>
      </c>
      <c r="P94" s="58">
        <f t="shared" si="46"/>
        <v>0</v>
      </c>
      <c r="Q94" s="45">
        <f t="shared" si="44"/>
        <v>8114618</v>
      </c>
    </row>
    <row r="95" spans="1:17" s="8" customFormat="1" ht="18" customHeight="1" x14ac:dyDescent="0.25">
      <c r="A95" s="79"/>
      <c r="B95" s="68">
        <v>71916000</v>
      </c>
      <c r="C95" s="73" t="s">
        <v>7</v>
      </c>
      <c r="D95" s="73"/>
      <c r="E95" s="73"/>
      <c r="F95" s="39"/>
      <c r="G95" s="44"/>
      <c r="H95" s="43"/>
      <c r="I95" s="39"/>
      <c r="J95" s="53" t="s">
        <v>39</v>
      </c>
      <c r="K95" s="66">
        <v>10</v>
      </c>
      <c r="L95" s="58">
        <v>3729133</v>
      </c>
      <c r="M95" s="58">
        <f t="shared" ref="M95:M97" si="47">L95</f>
        <v>3729133</v>
      </c>
      <c r="N95" s="49"/>
      <c r="O95" s="49"/>
      <c r="P95" s="49"/>
      <c r="Q95" s="45">
        <f t="shared" si="44"/>
        <v>3729133</v>
      </c>
    </row>
    <row r="96" spans="1:17" s="8" customFormat="1" ht="18" customHeight="1" x14ac:dyDescent="0.25">
      <c r="A96" s="79"/>
      <c r="B96" s="68">
        <v>71916000</v>
      </c>
      <c r="C96" s="73" t="s">
        <v>7</v>
      </c>
      <c r="D96" s="73"/>
      <c r="E96" s="73"/>
      <c r="F96" s="39"/>
      <c r="G96" s="44"/>
      <c r="H96" s="43"/>
      <c r="I96" s="39"/>
      <c r="J96" s="73" t="s">
        <v>43</v>
      </c>
      <c r="K96" s="56" t="s">
        <v>4</v>
      </c>
      <c r="L96" s="58">
        <v>4215470</v>
      </c>
      <c r="M96" s="58">
        <f t="shared" si="47"/>
        <v>4215470</v>
      </c>
      <c r="N96" s="49"/>
      <c r="O96" s="67"/>
      <c r="P96" s="67"/>
      <c r="Q96" s="45">
        <f t="shared" si="44"/>
        <v>4215470</v>
      </c>
    </row>
    <row r="97" spans="1:38" s="8" customFormat="1" ht="18" customHeight="1" x14ac:dyDescent="0.25">
      <c r="A97" s="80"/>
      <c r="B97" s="68">
        <v>71916000</v>
      </c>
      <c r="C97" s="73" t="s">
        <v>7</v>
      </c>
      <c r="D97" s="73"/>
      <c r="E97" s="73"/>
      <c r="F97" s="39"/>
      <c r="G97" s="44"/>
      <c r="H97" s="43"/>
      <c r="I97" s="39"/>
      <c r="J97" s="73" t="s">
        <v>42</v>
      </c>
      <c r="K97" s="75">
        <v>21</v>
      </c>
      <c r="L97" s="58">
        <v>170015</v>
      </c>
      <c r="M97" s="58">
        <f t="shared" si="47"/>
        <v>170015</v>
      </c>
      <c r="N97" s="49"/>
      <c r="O97" s="49"/>
      <c r="P97" s="49"/>
      <c r="Q97" s="45">
        <f t="shared" si="44"/>
        <v>170015</v>
      </c>
    </row>
    <row r="98" spans="1:38" s="20" customFormat="1" ht="31.5" x14ac:dyDescent="0.3">
      <c r="A98" s="85">
        <v>27</v>
      </c>
      <c r="B98" s="61">
        <v>71916000</v>
      </c>
      <c r="C98" s="54" t="s">
        <v>7</v>
      </c>
      <c r="D98" s="54" t="s">
        <v>32</v>
      </c>
      <c r="E98" s="54" t="s">
        <v>60</v>
      </c>
      <c r="F98" s="39">
        <v>32</v>
      </c>
      <c r="G98" s="60" t="s">
        <v>25</v>
      </c>
      <c r="H98" s="43">
        <v>1114.8</v>
      </c>
      <c r="I98" s="39">
        <v>45</v>
      </c>
      <c r="J98" s="73" t="s">
        <v>37</v>
      </c>
      <c r="K98" s="75" t="s">
        <v>1</v>
      </c>
      <c r="L98" s="50">
        <f>L99+L100</f>
        <v>94601</v>
      </c>
      <c r="M98" s="50">
        <f>M99+M100</f>
        <v>94601</v>
      </c>
      <c r="N98" s="50">
        <f t="shared" ref="N98:P98" si="48">N99+N100</f>
        <v>0</v>
      </c>
      <c r="O98" s="50">
        <f>O99+O100</f>
        <v>0</v>
      </c>
      <c r="P98" s="50">
        <f t="shared" si="48"/>
        <v>0</v>
      </c>
      <c r="Q98" s="45">
        <f>M98+N98+O98+P98</f>
        <v>94601</v>
      </c>
      <c r="R98" s="21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7"/>
      <c r="AJ98" s="19"/>
      <c r="AK98" s="19"/>
      <c r="AL98" s="19"/>
    </row>
    <row r="99" spans="1:38" s="20" customFormat="1" ht="33.75" customHeight="1" x14ac:dyDescent="0.3">
      <c r="A99" s="86"/>
      <c r="B99" s="61">
        <v>71916000</v>
      </c>
      <c r="C99" s="54" t="s">
        <v>7</v>
      </c>
      <c r="D99" s="54"/>
      <c r="E99" s="54"/>
      <c r="F99" s="39"/>
      <c r="G99" s="60"/>
      <c r="H99" s="43"/>
      <c r="I99" s="39"/>
      <c r="J99" s="72" t="s">
        <v>65</v>
      </c>
      <c r="K99" s="57">
        <v>96</v>
      </c>
      <c r="L99" s="50">
        <v>20000</v>
      </c>
      <c r="M99" s="50">
        <f>L99</f>
        <v>20000</v>
      </c>
      <c r="N99" s="50"/>
      <c r="O99" s="50"/>
      <c r="P99" s="50"/>
      <c r="Q99" s="45">
        <f>M99+N99+O99+P99</f>
        <v>20000</v>
      </c>
      <c r="R99" s="21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7"/>
      <c r="AJ99" s="19"/>
      <c r="AK99" s="19"/>
      <c r="AL99" s="19"/>
    </row>
    <row r="100" spans="1:38" s="20" customFormat="1" ht="48" customHeight="1" x14ac:dyDescent="0.3">
      <c r="A100" s="87"/>
      <c r="B100" s="61">
        <v>71916000</v>
      </c>
      <c r="C100" s="54" t="s">
        <v>7</v>
      </c>
      <c r="D100" s="54"/>
      <c r="E100" s="54"/>
      <c r="F100" s="39"/>
      <c r="G100" s="60"/>
      <c r="H100" s="43"/>
      <c r="I100" s="39"/>
      <c r="J100" s="72" t="s">
        <v>38</v>
      </c>
      <c r="K100" s="42">
        <v>20</v>
      </c>
      <c r="L100" s="50">
        <v>74601</v>
      </c>
      <c r="M100" s="50">
        <f>L100</f>
        <v>74601</v>
      </c>
      <c r="N100" s="41"/>
      <c r="O100" s="50"/>
      <c r="P100" s="45"/>
      <c r="Q100" s="45">
        <f t="shared" si="44"/>
        <v>74601</v>
      </c>
      <c r="R100" s="21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7"/>
      <c r="AJ100" s="19"/>
      <c r="AK100" s="19"/>
      <c r="AL100" s="19"/>
    </row>
    <row r="101" spans="1:38" s="10" customFormat="1" ht="18.75" x14ac:dyDescent="0.3">
      <c r="A101" s="85">
        <v>28</v>
      </c>
      <c r="B101" s="61">
        <v>71916000</v>
      </c>
      <c r="C101" s="54" t="s">
        <v>7</v>
      </c>
      <c r="D101" s="54" t="s">
        <v>32</v>
      </c>
      <c r="E101" s="62" t="s">
        <v>10</v>
      </c>
      <c r="F101" s="63">
        <v>20</v>
      </c>
      <c r="G101" s="60" t="s">
        <v>25</v>
      </c>
      <c r="H101" s="64">
        <v>10203.9</v>
      </c>
      <c r="I101" s="63">
        <v>380</v>
      </c>
      <c r="J101" s="52" t="s">
        <v>37</v>
      </c>
      <c r="K101" s="42" t="s">
        <v>1</v>
      </c>
      <c r="L101" s="50">
        <f>L102+L103</f>
        <v>554110</v>
      </c>
      <c r="M101" s="50">
        <f>M102+M103</f>
        <v>554110</v>
      </c>
      <c r="N101" s="50">
        <f t="shared" ref="N101:P101" si="49">N102+N103</f>
        <v>0</v>
      </c>
      <c r="O101" s="50">
        <f t="shared" si="49"/>
        <v>0</v>
      </c>
      <c r="P101" s="50">
        <f t="shared" si="49"/>
        <v>0</v>
      </c>
      <c r="Q101" s="45">
        <f>M101+N101+O101+P101</f>
        <v>554110</v>
      </c>
      <c r="R101" s="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7"/>
      <c r="AJ101" s="9"/>
      <c r="AK101" s="9"/>
      <c r="AL101" s="9"/>
    </row>
    <row r="102" spans="1:38" s="20" customFormat="1" ht="33.75" customHeight="1" x14ac:dyDescent="0.3">
      <c r="A102" s="86"/>
      <c r="B102" s="61">
        <v>71916000</v>
      </c>
      <c r="C102" s="54" t="s">
        <v>7</v>
      </c>
      <c r="D102" s="54"/>
      <c r="E102" s="54"/>
      <c r="F102" s="39"/>
      <c r="G102" s="60"/>
      <c r="H102" s="43"/>
      <c r="I102" s="39"/>
      <c r="J102" s="72" t="s">
        <v>65</v>
      </c>
      <c r="K102" s="57">
        <v>96</v>
      </c>
      <c r="L102" s="50">
        <v>20000</v>
      </c>
      <c r="M102" s="50">
        <f>L102</f>
        <v>20000</v>
      </c>
      <c r="N102" s="50"/>
      <c r="O102" s="50"/>
      <c r="P102" s="50"/>
      <c r="Q102" s="45">
        <f t="shared" si="44"/>
        <v>20000</v>
      </c>
      <c r="R102" s="21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7"/>
      <c r="AJ102" s="19"/>
      <c r="AK102" s="19"/>
      <c r="AL102" s="19"/>
    </row>
    <row r="103" spans="1:38" s="20" customFormat="1" ht="48" customHeight="1" x14ac:dyDescent="0.3">
      <c r="A103" s="87"/>
      <c r="B103" s="61">
        <v>71916000</v>
      </c>
      <c r="C103" s="54" t="s">
        <v>7</v>
      </c>
      <c r="D103" s="54"/>
      <c r="E103" s="62"/>
      <c r="F103" s="63"/>
      <c r="G103" s="60"/>
      <c r="H103" s="64"/>
      <c r="I103" s="63"/>
      <c r="J103" s="72" t="s">
        <v>38</v>
      </c>
      <c r="K103" s="42">
        <v>20</v>
      </c>
      <c r="L103" s="50">
        <v>534110</v>
      </c>
      <c r="M103" s="50">
        <f>L103</f>
        <v>534110</v>
      </c>
      <c r="N103" s="41"/>
      <c r="O103" s="50"/>
      <c r="P103" s="45"/>
      <c r="Q103" s="45">
        <f t="shared" si="44"/>
        <v>534110</v>
      </c>
      <c r="R103" s="21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7"/>
      <c r="AJ103" s="19"/>
      <c r="AK103" s="19"/>
      <c r="AL103" s="19"/>
    </row>
    <row r="104" spans="1:38" s="10" customFormat="1" ht="18.75" x14ac:dyDescent="0.3">
      <c r="A104" s="104">
        <v>29</v>
      </c>
      <c r="B104" s="61">
        <v>71916000</v>
      </c>
      <c r="C104" s="54" t="s">
        <v>7</v>
      </c>
      <c r="D104" s="54" t="s">
        <v>32</v>
      </c>
      <c r="E104" s="62" t="s">
        <v>36</v>
      </c>
      <c r="F104" s="63" t="s">
        <v>59</v>
      </c>
      <c r="G104" s="60" t="s">
        <v>25</v>
      </c>
      <c r="H104" s="64">
        <v>4334.2</v>
      </c>
      <c r="I104" s="63">
        <v>249</v>
      </c>
      <c r="J104" s="72" t="s">
        <v>37</v>
      </c>
      <c r="K104" s="56" t="s">
        <v>1</v>
      </c>
      <c r="L104" s="50">
        <f>L105+L106</f>
        <v>325639</v>
      </c>
      <c r="M104" s="50">
        <f t="shared" ref="M104:P104" si="50">M105+M106</f>
        <v>20000</v>
      </c>
      <c r="N104" s="50">
        <f t="shared" si="50"/>
        <v>0</v>
      </c>
      <c r="O104" s="50">
        <f t="shared" si="50"/>
        <v>290357.05</v>
      </c>
      <c r="P104" s="50">
        <f t="shared" si="50"/>
        <v>15281.950000000012</v>
      </c>
      <c r="Q104" s="45">
        <f t="shared" si="44"/>
        <v>325639</v>
      </c>
      <c r="R104" s="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7"/>
      <c r="AJ104" s="9"/>
      <c r="AK104" s="9"/>
      <c r="AL104" s="9"/>
    </row>
    <row r="105" spans="1:38" s="20" customFormat="1" ht="33.75" customHeight="1" x14ac:dyDescent="0.3">
      <c r="A105" s="105"/>
      <c r="B105" s="61">
        <v>71916000</v>
      </c>
      <c r="C105" s="54" t="s">
        <v>7</v>
      </c>
      <c r="D105" s="54"/>
      <c r="E105" s="54"/>
      <c r="F105" s="39"/>
      <c r="G105" s="60"/>
      <c r="H105" s="43"/>
      <c r="I105" s="39"/>
      <c r="J105" s="72" t="s">
        <v>65</v>
      </c>
      <c r="K105" s="57">
        <v>96</v>
      </c>
      <c r="L105" s="50">
        <v>20000</v>
      </c>
      <c r="M105" s="50">
        <v>20000</v>
      </c>
      <c r="N105" s="50"/>
      <c r="O105" s="50"/>
      <c r="P105" s="50"/>
      <c r="Q105" s="45">
        <f t="shared" si="44"/>
        <v>20000</v>
      </c>
      <c r="R105" s="21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7"/>
      <c r="AJ105" s="19"/>
      <c r="AK105" s="19"/>
      <c r="AL105" s="19"/>
    </row>
    <row r="106" spans="1:38" s="10" customFormat="1" ht="48" customHeight="1" x14ac:dyDescent="0.3">
      <c r="A106" s="106"/>
      <c r="B106" s="61">
        <v>71916000</v>
      </c>
      <c r="C106" s="54" t="s">
        <v>7</v>
      </c>
      <c r="D106" s="54"/>
      <c r="E106" s="62"/>
      <c r="F106" s="63"/>
      <c r="G106" s="60"/>
      <c r="H106" s="64"/>
      <c r="I106" s="63"/>
      <c r="J106" s="72" t="s">
        <v>38</v>
      </c>
      <c r="K106" s="56">
        <v>20</v>
      </c>
      <c r="L106" s="50">
        <v>305639</v>
      </c>
      <c r="M106" s="50"/>
      <c r="N106" s="41"/>
      <c r="O106" s="50">
        <f>L106*0.95</f>
        <v>290357.05</v>
      </c>
      <c r="P106" s="45">
        <f>L106-O106</f>
        <v>15281.950000000012</v>
      </c>
      <c r="Q106" s="45">
        <f t="shared" si="44"/>
        <v>305639</v>
      </c>
      <c r="R106" s="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7"/>
      <c r="AJ106" s="9"/>
      <c r="AK106" s="9"/>
      <c r="AL106" s="9"/>
    </row>
    <row r="107" spans="1:38" s="20" customFormat="1" ht="18.75" x14ac:dyDescent="0.3">
      <c r="A107" s="104">
        <v>30</v>
      </c>
      <c r="B107" s="61">
        <v>71916000</v>
      </c>
      <c r="C107" s="54" t="s">
        <v>7</v>
      </c>
      <c r="D107" s="54" t="s">
        <v>32</v>
      </c>
      <c r="E107" s="62" t="s">
        <v>36</v>
      </c>
      <c r="F107" s="63">
        <v>4</v>
      </c>
      <c r="G107" s="60" t="s">
        <v>25</v>
      </c>
      <c r="H107" s="64">
        <v>2866.5</v>
      </c>
      <c r="I107" s="63">
        <v>165</v>
      </c>
      <c r="J107" s="73" t="s">
        <v>37</v>
      </c>
      <c r="K107" s="42" t="s">
        <v>1</v>
      </c>
      <c r="L107" s="50">
        <f>L108+L109</f>
        <v>273466</v>
      </c>
      <c r="M107" s="50">
        <f t="shared" ref="M107:P107" si="51">M108+M109</f>
        <v>20000</v>
      </c>
      <c r="N107" s="50">
        <f t="shared" si="51"/>
        <v>0</v>
      </c>
      <c r="O107" s="50">
        <f t="shared" si="51"/>
        <v>240792.69999999998</v>
      </c>
      <c r="P107" s="50">
        <f t="shared" si="51"/>
        <v>12673.300000000017</v>
      </c>
      <c r="Q107" s="45">
        <f t="shared" si="44"/>
        <v>273466</v>
      </c>
      <c r="R107" s="21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7"/>
      <c r="AJ107" s="19"/>
      <c r="AK107" s="19"/>
      <c r="AL107" s="19"/>
    </row>
    <row r="108" spans="1:38" s="20" customFormat="1" ht="33.75" customHeight="1" x14ac:dyDescent="0.3">
      <c r="A108" s="105"/>
      <c r="B108" s="61">
        <v>71916000</v>
      </c>
      <c r="C108" s="54" t="s">
        <v>7</v>
      </c>
      <c r="D108" s="54"/>
      <c r="E108" s="54"/>
      <c r="F108" s="39"/>
      <c r="G108" s="60"/>
      <c r="H108" s="43"/>
      <c r="I108" s="39"/>
      <c r="J108" s="72" t="s">
        <v>65</v>
      </c>
      <c r="K108" s="57">
        <v>96</v>
      </c>
      <c r="L108" s="50">
        <v>20000</v>
      </c>
      <c r="M108" s="50">
        <v>20000</v>
      </c>
      <c r="N108" s="50"/>
      <c r="O108" s="50"/>
      <c r="P108" s="50"/>
      <c r="Q108" s="45">
        <f t="shared" si="44"/>
        <v>20000</v>
      </c>
      <c r="R108" s="21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7"/>
      <c r="AJ108" s="19"/>
      <c r="AK108" s="19"/>
      <c r="AL108" s="19"/>
    </row>
    <row r="109" spans="1:38" s="20" customFormat="1" ht="48" customHeight="1" x14ac:dyDescent="0.3">
      <c r="A109" s="106"/>
      <c r="B109" s="61">
        <v>71916000</v>
      </c>
      <c r="C109" s="54" t="s">
        <v>7</v>
      </c>
      <c r="D109" s="54"/>
      <c r="E109" s="54"/>
      <c r="F109" s="39"/>
      <c r="G109" s="60"/>
      <c r="H109" s="43"/>
      <c r="I109" s="39"/>
      <c r="J109" s="72" t="s">
        <v>38</v>
      </c>
      <c r="K109" s="42">
        <v>20</v>
      </c>
      <c r="L109" s="50">
        <v>253466</v>
      </c>
      <c r="M109" s="50"/>
      <c r="N109" s="41"/>
      <c r="O109" s="50">
        <f>L109*0.95</f>
        <v>240792.69999999998</v>
      </c>
      <c r="P109" s="45">
        <f>L109-O109</f>
        <v>12673.300000000017</v>
      </c>
      <c r="Q109" s="45">
        <f t="shared" si="44"/>
        <v>253466</v>
      </c>
      <c r="R109" s="21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7"/>
      <c r="AJ109" s="19"/>
      <c r="AK109" s="19"/>
      <c r="AL109" s="19"/>
    </row>
    <row r="110" spans="1:38" s="20" customFormat="1" ht="18.75" x14ac:dyDescent="0.3">
      <c r="A110" s="82">
        <v>31</v>
      </c>
      <c r="B110" s="61">
        <v>71916000</v>
      </c>
      <c r="C110" s="54" t="s">
        <v>7</v>
      </c>
      <c r="D110" s="54" t="s">
        <v>32</v>
      </c>
      <c r="E110" s="54" t="s">
        <v>36</v>
      </c>
      <c r="F110" s="39">
        <v>14</v>
      </c>
      <c r="G110" s="60" t="s">
        <v>25</v>
      </c>
      <c r="H110" s="43">
        <v>2915.1</v>
      </c>
      <c r="I110" s="39">
        <v>168</v>
      </c>
      <c r="J110" s="73" t="s">
        <v>37</v>
      </c>
      <c r="K110" s="42" t="s">
        <v>1</v>
      </c>
      <c r="L110" s="50">
        <f>L111+L112</f>
        <v>275879</v>
      </c>
      <c r="M110" s="50">
        <f t="shared" ref="M110:P110" si="52">M111+M112</f>
        <v>20000</v>
      </c>
      <c r="N110" s="50">
        <f t="shared" si="52"/>
        <v>0</v>
      </c>
      <c r="O110" s="50">
        <f t="shared" si="52"/>
        <v>243085.05</v>
      </c>
      <c r="P110" s="50">
        <f t="shared" si="52"/>
        <v>12793.950000000012</v>
      </c>
      <c r="Q110" s="45">
        <f t="shared" si="44"/>
        <v>275879</v>
      </c>
      <c r="R110" s="21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7"/>
      <c r="AJ110" s="19"/>
      <c r="AK110" s="19"/>
      <c r="AL110" s="19"/>
    </row>
    <row r="111" spans="1:38" s="20" customFormat="1" ht="33.75" customHeight="1" x14ac:dyDescent="0.3">
      <c r="A111" s="83"/>
      <c r="B111" s="61">
        <v>71916000</v>
      </c>
      <c r="C111" s="54" t="s">
        <v>7</v>
      </c>
      <c r="D111" s="54"/>
      <c r="E111" s="54"/>
      <c r="F111" s="39"/>
      <c r="G111" s="60"/>
      <c r="H111" s="43"/>
      <c r="I111" s="39"/>
      <c r="J111" s="72" t="s">
        <v>65</v>
      </c>
      <c r="K111" s="57">
        <v>96</v>
      </c>
      <c r="L111" s="50">
        <v>20000</v>
      </c>
      <c r="M111" s="50">
        <v>20000</v>
      </c>
      <c r="N111" s="50"/>
      <c r="O111" s="50"/>
      <c r="P111" s="50"/>
      <c r="Q111" s="45">
        <f t="shared" si="44"/>
        <v>20000</v>
      </c>
      <c r="R111" s="21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7"/>
      <c r="AJ111" s="19"/>
      <c r="AK111" s="19"/>
      <c r="AL111" s="19"/>
    </row>
    <row r="112" spans="1:38" s="20" customFormat="1" ht="48" customHeight="1" x14ac:dyDescent="0.3">
      <c r="A112" s="84"/>
      <c r="B112" s="61">
        <v>71916000</v>
      </c>
      <c r="C112" s="54" t="s">
        <v>7</v>
      </c>
      <c r="D112" s="54"/>
      <c r="E112" s="54"/>
      <c r="F112" s="39"/>
      <c r="G112" s="60"/>
      <c r="H112" s="43"/>
      <c r="I112" s="39"/>
      <c r="J112" s="72" t="s">
        <v>38</v>
      </c>
      <c r="K112" s="42">
        <v>20</v>
      </c>
      <c r="L112" s="50">
        <v>255879</v>
      </c>
      <c r="M112" s="50"/>
      <c r="N112" s="41"/>
      <c r="O112" s="50">
        <f>L112*0.95</f>
        <v>243085.05</v>
      </c>
      <c r="P112" s="45">
        <f>L112-O112</f>
        <v>12793.950000000012</v>
      </c>
      <c r="Q112" s="45">
        <f t="shared" si="44"/>
        <v>255879</v>
      </c>
      <c r="R112" s="21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7"/>
      <c r="AJ112" s="19"/>
      <c r="AK112" s="19"/>
      <c r="AL112" s="19"/>
    </row>
    <row r="113" spans="1:38" s="20" customFormat="1" ht="18.75" x14ac:dyDescent="0.3">
      <c r="A113" s="82">
        <v>32</v>
      </c>
      <c r="B113" s="61">
        <v>71916000</v>
      </c>
      <c r="C113" s="54" t="s">
        <v>7</v>
      </c>
      <c r="D113" s="54" t="s">
        <v>32</v>
      </c>
      <c r="E113" s="54" t="s">
        <v>36</v>
      </c>
      <c r="F113" s="39">
        <v>15</v>
      </c>
      <c r="G113" s="60" t="s">
        <v>25</v>
      </c>
      <c r="H113" s="58">
        <v>5785.6</v>
      </c>
      <c r="I113" s="39">
        <v>269</v>
      </c>
      <c r="J113" s="73" t="s">
        <v>37</v>
      </c>
      <c r="K113" s="42" t="s">
        <v>1</v>
      </c>
      <c r="L113" s="50">
        <f>L114+L115</f>
        <v>382347</v>
      </c>
      <c r="M113" s="50">
        <f t="shared" ref="M113:P113" si="53">M114+M115</f>
        <v>20000</v>
      </c>
      <c r="N113" s="50">
        <f t="shared" si="53"/>
        <v>0</v>
      </c>
      <c r="O113" s="50">
        <f t="shared" si="53"/>
        <v>344229.64999999997</v>
      </c>
      <c r="P113" s="50">
        <f t="shared" si="53"/>
        <v>18117.350000000035</v>
      </c>
      <c r="Q113" s="45">
        <f t="shared" si="44"/>
        <v>382347</v>
      </c>
      <c r="R113" s="21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7"/>
      <c r="AJ113" s="19"/>
      <c r="AK113" s="19"/>
      <c r="AL113" s="19"/>
    </row>
    <row r="114" spans="1:38" s="20" customFormat="1" ht="33.75" customHeight="1" x14ac:dyDescent="0.3">
      <c r="A114" s="83"/>
      <c r="B114" s="61">
        <v>71916000</v>
      </c>
      <c r="C114" s="54" t="s">
        <v>7</v>
      </c>
      <c r="D114" s="54"/>
      <c r="E114" s="54"/>
      <c r="F114" s="39"/>
      <c r="G114" s="60"/>
      <c r="H114" s="43"/>
      <c r="I114" s="39"/>
      <c r="J114" s="72" t="s">
        <v>65</v>
      </c>
      <c r="K114" s="57">
        <v>96</v>
      </c>
      <c r="L114" s="50">
        <v>20000</v>
      </c>
      <c r="M114" s="50">
        <v>20000</v>
      </c>
      <c r="N114" s="50"/>
      <c r="O114" s="50"/>
      <c r="P114" s="50"/>
      <c r="Q114" s="45">
        <f t="shared" si="44"/>
        <v>20000</v>
      </c>
      <c r="R114" s="21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7"/>
      <c r="AJ114" s="19"/>
      <c r="AK114" s="19"/>
      <c r="AL114" s="19"/>
    </row>
    <row r="115" spans="1:38" s="20" customFormat="1" ht="48" customHeight="1" x14ac:dyDescent="0.3">
      <c r="A115" s="84"/>
      <c r="B115" s="61">
        <v>71916000</v>
      </c>
      <c r="C115" s="54" t="s">
        <v>7</v>
      </c>
      <c r="D115" s="54"/>
      <c r="E115" s="54"/>
      <c r="F115" s="39"/>
      <c r="G115" s="60"/>
      <c r="H115" s="43"/>
      <c r="I115" s="39"/>
      <c r="J115" s="72" t="s">
        <v>38</v>
      </c>
      <c r="K115" s="42">
        <v>20</v>
      </c>
      <c r="L115" s="50">
        <v>362347</v>
      </c>
      <c r="M115" s="50"/>
      <c r="N115" s="41"/>
      <c r="O115" s="50">
        <f>L115*0.95</f>
        <v>344229.64999999997</v>
      </c>
      <c r="P115" s="45">
        <f>L115-O115</f>
        <v>18117.350000000035</v>
      </c>
      <c r="Q115" s="45">
        <f t="shared" si="44"/>
        <v>362347</v>
      </c>
      <c r="R115" s="21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7"/>
      <c r="AJ115" s="19"/>
      <c r="AK115" s="19"/>
      <c r="AL115" s="19"/>
    </row>
    <row r="116" spans="1:38" s="20" customFormat="1" ht="18.75" x14ac:dyDescent="0.3">
      <c r="A116" s="85">
        <v>33</v>
      </c>
      <c r="B116" s="61">
        <v>71916000</v>
      </c>
      <c r="C116" s="54" t="s">
        <v>7</v>
      </c>
      <c r="D116" s="54" t="s">
        <v>32</v>
      </c>
      <c r="E116" s="54" t="s">
        <v>26</v>
      </c>
      <c r="F116" s="39">
        <v>5</v>
      </c>
      <c r="G116" s="60" t="s">
        <v>25</v>
      </c>
      <c r="H116" s="43">
        <v>7183.8</v>
      </c>
      <c r="I116" s="39">
        <v>277</v>
      </c>
      <c r="J116" s="73" t="s">
        <v>37</v>
      </c>
      <c r="K116" s="42" t="s">
        <v>1</v>
      </c>
      <c r="L116" s="50">
        <f>L117+L118</f>
        <v>438573</v>
      </c>
      <c r="M116" s="50">
        <f>M117+M118</f>
        <v>438573</v>
      </c>
      <c r="N116" s="50">
        <f t="shared" ref="N116:P116" si="54">N117+N118</f>
        <v>0</v>
      </c>
      <c r="O116" s="50">
        <f t="shared" si="54"/>
        <v>0</v>
      </c>
      <c r="P116" s="50">
        <f t="shared" si="54"/>
        <v>0</v>
      </c>
      <c r="Q116" s="45">
        <f>M116+N116+O116+P116</f>
        <v>438573</v>
      </c>
      <c r="R116" s="21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7"/>
      <c r="AJ116" s="19"/>
      <c r="AK116" s="19"/>
      <c r="AL116" s="19"/>
    </row>
    <row r="117" spans="1:38" s="20" customFormat="1" ht="33.75" customHeight="1" x14ac:dyDescent="0.3">
      <c r="A117" s="86"/>
      <c r="B117" s="61">
        <v>71916000</v>
      </c>
      <c r="C117" s="54" t="s">
        <v>7</v>
      </c>
      <c r="D117" s="54"/>
      <c r="E117" s="54"/>
      <c r="F117" s="39"/>
      <c r="G117" s="60"/>
      <c r="H117" s="43"/>
      <c r="I117" s="39"/>
      <c r="J117" s="72" t="s">
        <v>65</v>
      </c>
      <c r="K117" s="57">
        <v>96</v>
      </c>
      <c r="L117" s="50">
        <v>20000</v>
      </c>
      <c r="M117" s="50">
        <f>L117</f>
        <v>20000</v>
      </c>
      <c r="N117" s="50"/>
      <c r="O117" s="50"/>
      <c r="P117" s="50"/>
      <c r="Q117" s="45">
        <f t="shared" si="44"/>
        <v>20000</v>
      </c>
      <c r="R117" s="21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7"/>
      <c r="AJ117" s="19"/>
      <c r="AK117" s="19"/>
      <c r="AL117" s="19"/>
    </row>
    <row r="118" spans="1:38" s="17" customFormat="1" ht="48" customHeight="1" x14ac:dyDescent="0.3">
      <c r="A118" s="87"/>
      <c r="B118" s="61">
        <v>71916000</v>
      </c>
      <c r="C118" s="54" t="s">
        <v>7</v>
      </c>
      <c r="D118" s="54"/>
      <c r="E118" s="54"/>
      <c r="F118" s="39"/>
      <c r="G118" s="60"/>
      <c r="H118" s="43"/>
      <c r="I118" s="39"/>
      <c r="J118" s="72" t="s">
        <v>38</v>
      </c>
      <c r="K118" s="42">
        <v>20</v>
      </c>
      <c r="L118" s="50">
        <v>418573</v>
      </c>
      <c r="M118" s="50">
        <f>L118</f>
        <v>418573</v>
      </c>
      <c r="N118" s="41"/>
      <c r="O118" s="50"/>
      <c r="P118" s="45"/>
      <c r="Q118" s="45">
        <f t="shared" si="44"/>
        <v>418573</v>
      </c>
      <c r="R118" s="18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7"/>
      <c r="AJ118" s="16"/>
      <c r="AK118" s="16"/>
      <c r="AL118" s="16"/>
    </row>
    <row r="119" spans="1:38" s="10" customFormat="1" ht="18.75" x14ac:dyDescent="0.3">
      <c r="A119" s="82">
        <v>34</v>
      </c>
      <c r="B119" s="61">
        <v>71916000</v>
      </c>
      <c r="C119" s="54" t="s">
        <v>7</v>
      </c>
      <c r="D119" s="54" t="s">
        <v>61</v>
      </c>
      <c r="E119" s="54" t="s">
        <v>62</v>
      </c>
      <c r="F119" s="39">
        <v>12</v>
      </c>
      <c r="G119" s="60" t="s">
        <v>25</v>
      </c>
      <c r="H119" s="43">
        <v>2091.4</v>
      </c>
      <c r="I119" s="39">
        <v>75</v>
      </c>
      <c r="J119" s="73" t="s">
        <v>37</v>
      </c>
      <c r="K119" s="42" t="s">
        <v>1</v>
      </c>
      <c r="L119" s="50">
        <f>L120+L121</f>
        <v>166319</v>
      </c>
      <c r="M119" s="50">
        <f t="shared" ref="M119:P119" si="55">M120+M121</f>
        <v>20000</v>
      </c>
      <c r="N119" s="50">
        <f t="shared" si="55"/>
        <v>0</v>
      </c>
      <c r="O119" s="50">
        <f t="shared" si="55"/>
        <v>139003.04999999999</v>
      </c>
      <c r="P119" s="50">
        <f t="shared" si="55"/>
        <v>7315.9500000000116</v>
      </c>
      <c r="Q119" s="45">
        <f t="shared" si="44"/>
        <v>166319</v>
      </c>
      <c r="R119" s="8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7"/>
      <c r="AJ119" s="9"/>
      <c r="AK119" s="9"/>
      <c r="AL119" s="9"/>
    </row>
    <row r="120" spans="1:38" s="20" customFormat="1" ht="33.75" customHeight="1" x14ac:dyDescent="0.3">
      <c r="A120" s="83"/>
      <c r="B120" s="61">
        <v>71916000</v>
      </c>
      <c r="C120" s="54" t="s">
        <v>7</v>
      </c>
      <c r="D120" s="54"/>
      <c r="E120" s="54"/>
      <c r="F120" s="39"/>
      <c r="G120" s="60"/>
      <c r="H120" s="43"/>
      <c r="I120" s="39"/>
      <c r="J120" s="72" t="s">
        <v>65</v>
      </c>
      <c r="K120" s="57">
        <v>96</v>
      </c>
      <c r="L120" s="50">
        <v>20000</v>
      </c>
      <c r="M120" s="50">
        <v>20000</v>
      </c>
      <c r="N120" s="50"/>
      <c r="O120" s="50"/>
      <c r="P120" s="50"/>
      <c r="Q120" s="45">
        <f t="shared" si="44"/>
        <v>20000</v>
      </c>
      <c r="R120" s="21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7"/>
      <c r="AJ120" s="19"/>
      <c r="AK120" s="19"/>
      <c r="AL120" s="19"/>
    </row>
    <row r="121" spans="1:38" s="20" customFormat="1" ht="48" customHeight="1" x14ac:dyDescent="0.3">
      <c r="A121" s="84"/>
      <c r="B121" s="61">
        <v>71916000</v>
      </c>
      <c r="C121" s="54" t="s">
        <v>7</v>
      </c>
      <c r="D121" s="54"/>
      <c r="E121" s="54"/>
      <c r="F121" s="39"/>
      <c r="G121" s="60"/>
      <c r="H121" s="43"/>
      <c r="I121" s="39"/>
      <c r="J121" s="72" t="s">
        <v>38</v>
      </c>
      <c r="K121" s="42" t="s">
        <v>8</v>
      </c>
      <c r="L121" s="50">
        <v>146319</v>
      </c>
      <c r="M121" s="41"/>
      <c r="N121" s="65"/>
      <c r="O121" s="50">
        <f>L121*0.95</f>
        <v>139003.04999999999</v>
      </c>
      <c r="P121" s="45">
        <f>L121-O121</f>
        <v>7315.9500000000116</v>
      </c>
      <c r="Q121" s="45">
        <f t="shared" si="44"/>
        <v>146319</v>
      </c>
      <c r="R121" s="21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7"/>
      <c r="AJ121" s="19"/>
      <c r="AK121" s="19"/>
      <c r="AL121" s="19"/>
    </row>
    <row r="122" spans="1:38" s="10" customFormat="1" ht="18.75" x14ac:dyDescent="0.3">
      <c r="A122" s="82">
        <v>35</v>
      </c>
      <c r="B122" s="61">
        <v>71916000</v>
      </c>
      <c r="C122" s="54" t="s">
        <v>7</v>
      </c>
      <c r="D122" s="54" t="s">
        <v>61</v>
      </c>
      <c r="E122" s="54" t="s">
        <v>62</v>
      </c>
      <c r="F122" s="39">
        <v>13</v>
      </c>
      <c r="G122" s="60" t="s">
        <v>25</v>
      </c>
      <c r="H122" s="43">
        <v>2115.1</v>
      </c>
      <c r="I122" s="39">
        <v>79</v>
      </c>
      <c r="J122" s="73" t="s">
        <v>37</v>
      </c>
      <c r="K122" s="42" t="s">
        <v>1</v>
      </c>
      <c r="L122" s="50">
        <f>L123+L124</f>
        <v>169781</v>
      </c>
      <c r="M122" s="50">
        <f t="shared" ref="M122:P122" si="56">M123+M124</f>
        <v>20000</v>
      </c>
      <c r="N122" s="50">
        <f t="shared" si="56"/>
        <v>0</v>
      </c>
      <c r="O122" s="50">
        <f t="shared" si="56"/>
        <v>142291.94999999998</v>
      </c>
      <c r="P122" s="50">
        <f t="shared" si="56"/>
        <v>7489.0500000000175</v>
      </c>
      <c r="Q122" s="45">
        <f t="shared" si="44"/>
        <v>169781</v>
      </c>
      <c r="R122" s="8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7"/>
      <c r="AJ122" s="9"/>
      <c r="AK122" s="9"/>
      <c r="AL122" s="9"/>
    </row>
    <row r="123" spans="1:38" s="20" customFormat="1" ht="33.75" customHeight="1" x14ac:dyDescent="0.3">
      <c r="A123" s="83"/>
      <c r="B123" s="61">
        <v>71916000</v>
      </c>
      <c r="C123" s="54" t="s">
        <v>7</v>
      </c>
      <c r="D123" s="54"/>
      <c r="E123" s="54"/>
      <c r="F123" s="39"/>
      <c r="G123" s="60"/>
      <c r="H123" s="43"/>
      <c r="I123" s="39"/>
      <c r="J123" s="72" t="s">
        <v>65</v>
      </c>
      <c r="K123" s="57">
        <v>96</v>
      </c>
      <c r="L123" s="50">
        <v>20000</v>
      </c>
      <c r="M123" s="50">
        <v>20000</v>
      </c>
      <c r="N123" s="50"/>
      <c r="O123" s="50"/>
      <c r="P123" s="50"/>
      <c r="Q123" s="45">
        <f t="shared" si="44"/>
        <v>20000</v>
      </c>
      <c r="R123" s="21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7"/>
      <c r="AJ123" s="19"/>
      <c r="AK123" s="19"/>
      <c r="AL123" s="19"/>
    </row>
    <row r="124" spans="1:38" s="15" customFormat="1" ht="48" customHeight="1" x14ac:dyDescent="0.3">
      <c r="A124" s="84"/>
      <c r="B124" s="61">
        <v>71916000</v>
      </c>
      <c r="C124" s="54" t="s">
        <v>7</v>
      </c>
      <c r="D124" s="54"/>
      <c r="E124" s="54"/>
      <c r="F124" s="39"/>
      <c r="G124" s="60"/>
      <c r="H124" s="43"/>
      <c r="I124" s="39"/>
      <c r="J124" s="72" t="s">
        <v>38</v>
      </c>
      <c r="K124" s="42" t="s">
        <v>8</v>
      </c>
      <c r="L124" s="50">
        <v>149781</v>
      </c>
      <c r="M124" s="50"/>
      <c r="N124" s="41"/>
      <c r="O124" s="50">
        <f>L124*0.95</f>
        <v>142291.94999999998</v>
      </c>
      <c r="P124" s="45">
        <f>L124-O124</f>
        <v>7489.0500000000175</v>
      </c>
      <c r="Q124" s="45">
        <f t="shared" si="44"/>
        <v>149781</v>
      </c>
      <c r="R124" s="7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7"/>
      <c r="AJ124" s="14"/>
      <c r="AK124" s="14"/>
      <c r="AL124" s="14"/>
    </row>
    <row r="125" spans="1:38" s="13" customFormat="1" ht="15.75" x14ac:dyDescent="0.25">
      <c r="A125" s="104">
        <v>36</v>
      </c>
      <c r="B125" s="61">
        <v>71916000</v>
      </c>
      <c r="C125" s="54" t="s">
        <v>7</v>
      </c>
      <c r="D125" s="54" t="s">
        <v>61</v>
      </c>
      <c r="E125" s="54" t="s">
        <v>62</v>
      </c>
      <c r="F125" s="39">
        <v>14</v>
      </c>
      <c r="G125" s="60" t="s">
        <v>25</v>
      </c>
      <c r="H125" s="43">
        <v>2123.5</v>
      </c>
      <c r="I125" s="39">
        <v>73</v>
      </c>
      <c r="J125" s="73" t="s">
        <v>37</v>
      </c>
      <c r="K125" s="42" t="s">
        <v>1</v>
      </c>
      <c r="L125" s="50">
        <f>L126+L127</f>
        <v>167725</v>
      </c>
      <c r="M125" s="50">
        <f t="shared" ref="M125:P125" si="57">M126+M127</f>
        <v>20000</v>
      </c>
      <c r="N125" s="50">
        <f t="shared" si="57"/>
        <v>0</v>
      </c>
      <c r="O125" s="50">
        <f t="shared" si="57"/>
        <v>140338.75</v>
      </c>
      <c r="P125" s="50">
        <f t="shared" si="57"/>
        <v>7386.25</v>
      </c>
      <c r="Q125" s="45">
        <f t="shared" si="44"/>
        <v>167725</v>
      </c>
      <c r="R125" s="11"/>
      <c r="S125" s="24"/>
      <c r="T125" s="24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</row>
    <row r="126" spans="1:38" s="20" customFormat="1" ht="33.75" customHeight="1" x14ac:dyDescent="0.3">
      <c r="A126" s="105"/>
      <c r="B126" s="61">
        <v>71916000</v>
      </c>
      <c r="C126" s="54" t="s">
        <v>7</v>
      </c>
      <c r="D126" s="54"/>
      <c r="E126" s="54"/>
      <c r="F126" s="39"/>
      <c r="G126" s="60"/>
      <c r="H126" s="43"/>
      <c r="I126" s="39"/>
      <c r="J126" s="72" t="s">
        <v>65</v>
      </c>
      <c r="K126" s="57">
        <v>96</v>
      </c>
      <c r="L126" s="50">
        <v>20000</v>
      </c>
      <c r="M126" s="50">
        <v>20000</v>
      </c>
      <c r="N126" s="50"/>
      <c r="O126" s="50"/>
      <c r="P126" s="50"/>
      <c r="Q126" s="45">
        <f t="shared" si="44"/>
        <v>20000</v>
      </c>
      <c r="R126" s="21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7"/>
      <c r="AJ126" s="19"/>
      <c r="AK126" s="19"/>
      <c r="AL126" s="19"/>
    </row>
    <row r="127" spans="1:38" s="25" customFormat="1" ht="48" customHeight="1" x14ac:dyDescent="0.25">
      <c r="A127" s="106"/>
      <c r="B127" s="61">
        <v>71916000</v>
      </c>
      <c r="C127" s="54" t="s">
        <v>7</v>
      </c>
      <c r="D127" s="54"/>
      <c r="E127" s="54"/>
      <c r="F127" s="39"/>
      <c r="G127" s="60"/>
      <c r="H127" s="43"/>
      <c r="I127" s="39"/>
      <c r="J127" s="72" t="s">
        <v>38</v>
      </c>
      <c r="K127" s="42" t="s">
        <v>8</v>
      </c>
      <c r="L127" s="50">
        <v>147725</v>
      </c>
      <c r="M127" s="50"/>
      <c r="N127" s="41"/>
      <c r="O127" s="50">
        <f>L127*0.95</f>
        <v>140338.75</v>
      </c>
      <c r="P127" s="45">
        <f>L127-O127</f>
        <v>7386.25</v>
      </c>
      <c r="Q127" s="45">
        <f t="shared" si="44"/>
        <v>147725</v>
      </c>
      <c r="R127" s="23"/>
      <c r="S127" s="24"/>
      <c r="T127" s="24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</sheetData>
  <mergeCells count="54">
    <mergeCell ref="A98:A100"/>
    <mergeCell ref="A101:A103"/>
    <mergeCell ref="A75:A77"/>
    <mergeCell ref="A12:E12"/>
    <mergeCell ref="A66:A68"/>
    <mergeCell ref="A69:A71"/>
    <mergeCell ref="A81:A83"/>
    <mergeCell ref="A84:A87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31:A33"/>
    <mergeCell ref="A23:A24"/>
    <mergeCell ref="B13:I13"/>
    <mergeCell ref="A19:A22"/>
    <mergeCell ref="A25:A28"/>
    <mergeCell ref="A29:A30"/>
    <mergeCell ref="O7:O9"/>
    <mergeCell ref="A6:A10"/>
    <mergeCell ref="A63:A65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A34:A36"/>
    <mergeCell ref="A37:A39"/>
    <mergeCell ref="A40:A43"/>
    <mergeCell ref="A44:A48"/>
    <mergeCell ref="A52:A54"/>
    <mergeCell ref="A72:A74"/>
    <mergeCell ref="A55:A57"/>
    <mergeCell ref="A58:A60"/>
    <mergeCell ref="A78:A80"/>
    <mergeCell ref="A49:A51"/>
  </mergeCells>
  <printOptions horizontalCentered="1"/>
  <pageMargins left="0.78740157480314965" right="0.78740157480314965" top="1.1811023622047245" bottom="0.39370078740157483" header="0" footer="0"/>
  <pageSetup paperSize="9" scale="33" fitToHeight="0" orientation="landscape" useFirstPageNumber="1" r:id="rId1"/>
  <headerFooter differentFirst="1">
    <oddHeader>&amp;C&amp;"PT Astra Serif,обычный"&amp;12&amp;P</oddHeader>
  </headerFooter>
  <rowBreaks count="2" manualBreakCount="2">
    <brk id="87" max="16" man="1"/>
    <brk id="1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2019-12-17T09:48:28Z</cp:lastPrinted>
  <dcterms:created xsi:type="dcterms:W3CDTF">2015-06-18T05:00:26Z</dcterms:created>
  <dcterms:modified xsi:type="dcterms:W3CDTF">2019-12-18T12:59:59Z</dcterms:modified>
</cp:coreProperties>
</file>